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2-03\обмен\Давлатова Л.В\Учебные планы на 2022-2023 уч.год\УП 2 курсы\+УП СКД\"/>
    </mc:Choice>
  </mc:AlternateContent>
  <bookViews>
    <workbookView xWindow="360" yWindow="15" windowWidth="11340" windowHeight="6540"/>
  </bookViews>
  <sheets>
    <sheet name="Учебный план " sheetId="1" r:id="rId1"/>
    <sheet name="Формы контроля" sheetId="3" r:id="rId2"/>
    <sheet name="Лист1" sheetId="4" r:id="rId3"/>
  </sheets>
  <definedNames>
    <definedName name="_xlnm.Print_Area" localSheetId="0">'Учебный план '!$A$1:$W$122</definedName>
  </definedNames>
  <calcPr calcId="152511"/>
</workbook>
</file>

<file path=xl/calcChain.xml><?xml version="1.0" encoding="utf-8"?>
<calcChain xmlns="http://schemas.openxmlformats.org/spreadsheetml/2006/main">
  <c r="L72" i="1" l="1"/>
  <c r="M72" i="1"/>
  <c r="L103" i="1"/>
  <c r="L102" i="1" s="1"/>
  <c r="N99" i="1"/>
  <c r="M99" i="1"/>
  <c r="M78" i="1"/>
  <c r="N65" i="1"/>
  <c r="N50" i="1"/>
  <c r="L50" i="1"/>
  <c r="K106" i="1"/>
  <c r="K105" i="1"/>
  <c r="K104" i="1"/>
  <c r="K101" i="1"/>
  <c r="K100" i="1"/>
  <c r="K97" i="1"/>
  <c r="M97" i="1" s="1"/>
  <c r="K96" i="1"/>
  <c r="M96" i="1" s="1"/>
  <c r="K95" i="1"/>
  <c r="M95" i="1" s="1"/>
  <c r="K93" i="1"/>
  <c r="K92" i="1"/>
  <c r="L93" i="1"/>
  <c r="L91" i="1" s="1"/>
  <c r="L90" i="1" s="1"/>
  <c r="K89" i="1"/>
  <c r="K86" i="1"/>
  <c r="N79" i="1"/>
  <c r="M79" i="1"/>
  <c r="L79" i="1"/>
  <c r="L78" i="1" s="1"/>
  <c r="K82" i="1"/>
  <c r="K81" i="1"/>
  <c r="K80" i="1"/>
  <c r="K74" i="1"/>
  <c r="K73" i="1"/>
  <c r="M65" i="1"/>
  <c r="K68" i="1"/>
  <c r="K67" i="1"/>
  <c r="K66" i="1"/>
  <c r="L65" i="1"/>
  <c r="M94" i="1" l="1"/>
  <c r="M90" i="1" s="1"/>
  <c r="L58" i="1"/>
  <c r="M58" i="1"/>
  <c r="K62" i="1"/>
  <c r="K61" i="1"/>
  <c r="K60" i="1"/>
  <c r="K59" i="1"/>
  <c r="K53" i="1"/>
  <c r="K52" i="1"/>
  <c r="K51" i="1"/>
  <c r="L49" i="1"/>
  <c r="K46" i="1"/>
  <c r="K45" i="1"/>
  <c r="K44" i="1"/>
  <c r="K43" i="1"/>
  <c r="K42" i="1"/>
  <c r="K38" i="1"/>
  <c r="K37" i="1"/>
  <c r="K34" i="1"/>
  <c r="K33" i="1"/>
  <c r="K32" i="1"/>
  <c r="K31" i="1"/>
  <c r="K30" i="1"/>
  <c r="K24" i="1"/>
  <c r="K23" i="1"/>
  <c r="K22" i="1"/>
  <c r="K21" i="1"/>
  <c r="K15" i="1"/>
  <c r="K17" i="1"/>
  <c r="K18" i="1"/>
  <c r="K16" i="1"/>
  <c r="K14" i="1"/>
  <c r="K13" i="1"/>
  <c r="K12" i="1"/>
  <c r="K11" i="1"/>
  <c r="V103" i="1" l="1"/>
  <c r="V94" i="1"/>
  <c r="V91" i="1"/>
  <c r="V88" i="1"/>
  <c r="V79" i="1"/>
  <c r="V83" i="1" s="1"/>
  <c r="V75" i="1"/>
  <c r="V65" i="1"/>
  <c r="V69" i="1" s="1"/>
  <c r="V58" i="1"/>
  <c r="V63" i="1" s="1"/>
  <c r="V54" i="1"/>
  <c r="V47" i="1"/>
  <c r="V35" i="1"/>
  <c r="R35" i="1"/>
  <c r="T103" i="1"/>
  <c r="U88" i="1"/>
  <c r="U103" i="1"/>
  <c r="S103" i="1"/>
  <c r="S58" i="1"/>
  <c r="S63" i="1" s="1"/>
  <c r="J50" i="1"/>
  <c r="J49" i="1" s="1"/>
  <c r="J41" i="1"/>
  <c r="K41" i="1"/>
  <c r="M29" i="1"/>
  <c r="L29" i="1"/>
  <c r="J20" i="1"/>
  <c r="L36" i="1"/>
  <c r="J103" i="1"/>
  <c r="J102" i="1" s="1"/>
  <c r="J88" i="1"/>
  <c r="J87" i="1" s="1"/>
  <c r="T88" i="1"/>
  <c r="S88" i="1"/>
  <c r="I80" i="1"/>
  <c r="U79" i="1"/>
  <c r="U83" i="1" s="1"/>
  <c r="T79" i="1"/>
  <c r="T83" i="1" s="1"/>
  <c r="I92" i="1"/>
  <c r="I89" i="1"/>
  <c r="I88" i="1" s="1"/>
  <c r="I87" i="1" s="1"/>
  <c r="I86" i="1"/>
  <c r="J91" i="1"/>
  <c r="T91" i="1"/>
  <c r="R39" i="1"/>
  <c r="U47" i="1"/>
  <c r="S47" i="1"/>
  <c r="R47" i="1"/>
  <c r="T47" i="1"/>
  <c r="R58" i="1"/>
  <c r="R63" i="1" s="1"/>
  <c r="R65" i="1"/>
  <c r="S65" i="1"/>
  <c r="S69" i="1" s="1"/>
  <c r="T65" i="1"/>
  <c r="T69" i="1" s="1"/>
  <c r="U65" i="1"/>
  <c r="U69" i="1" s="1"/>
  <c r="S72" i="1"/>
  <c r="S75" i="1" s="1"/>
  <c r="R72" i="1"/>
  <c r="R75" i="1" s="1"/>
  <c r="R94" i="1"/>
  <c r="S94" i="1"/>
  <c r="S107" i="1" s="1"/>
  <c r="T94" i="1"/>
  <c r="U94" i="1"/>
  <c r="U107" i="1" s="1"/>
  <c r="R99" i="1"/>
  <c r="S83" i="1"/>
  <c r="R83" i="1"/>
  <c r="U75" i="1"/>
  <c r="T75" i="1"/>
  <c r="R69" i="1"/>
  <c r="T58" i="1"/>
  <c r="T63" i="1" s="1"/>
  <c r="U58" i="1"/>
  <c r="U63" i="1" s="1"/>
  <c r="U54" i="1"/>
  <c r="R50" i="1"/>
  <c r="R54" i="1" s="1"/>
  <c r="S50" i="1"/>
  <c r="S54" i="1" s="1"/>
  <c r="T50" i="1"/>
  <c r="T54" i="1" s="1"/>
  <c r="S39" i="1"/>
  <c r="S35" i="1"/>
  <c r="O27" i="1"/>
  <c r="O108" i="1" s="1"/>
  <c r="I42" i="1"/>
  <c r="K72" i="1"/>
  <c r="N58" i="1"/>
  <c r="I105" i="1"/>
  <c r="N90" i="1"/>
  <c r="N85" i="1" s="1"/>
  <c r="J99" i="1"/>
  <c r="I101" i="1"/>
  <c r="I100" i="1"/>
  <c r="J94" i="1"/>
  <c r="I97" i="1"/>
  <c r="I95" i="1"/>
  <c r="N72" i="1"/>
  <c r="M57" i="1"/>
  <c r="M48" i="1" s="1"/>
  <c r="N78" i="1"/>
  <c r="J79" i="1"/>
  <c r="J78" i="1" s="1"/>
  <c r="I82" i="1"/>
  <c r="I81" i="1"/>
  <c r="I74" i="1"/>
  <c r="I73" i="1"/>
  <c r="J72" i="1"/>
  <c r="J65" i="1"/>
  <c r="I68" i="1"/>
  <c r="I67" i="1"/>
  <c r="I66" i="1"/>
  <c r="J58" i="1"/>
  <c r="I62" i="1"/>
  <c r="I59" i="1"/>
  <c r="I61" i="1"/>
  <c r="I60" i="1"/>
  <c r="I53" i="1"/>
  <c r="I44" i="1"/>
  <c r="I43" i="1"/>
  <c r="L57" i="1"/>
  <c r="L48" i="1" s="1"/>
  <c r="J38" i="1"/>
  <c r="I38" i="1" s="1"/>
  <c r="J37" i="1"/>
  <c r="M36" i="1"/>
  <c r="U35" i="1"/>
  <c r="T35" i="1"/>
  <c r="I34" i="1"/>
  <c r="J33" i="1"/>
  <c r="I33" i="1" s="1"/>
  <c r="J32" i="1"/>
  <c r="I31" i="1"/>
  <c r="I30" i="1"/>
  <c r="R27" i="1"/>
  <c r="P27" i="1"/>
  <c r="P108" i="1" s="1"/>
  <c r="L24" i="1"/>
  <c r="L23" i="1"/>
  <c r="I22" i="1"/>
  <c r="M21" i="1"/>
  <c r="M20" i="1" s="1"/>
  <c r="L18" i="1"/>
  <c r="L17" i="1"/>
  <c r="M16" i="1"/>
  <c r="L15" i="1"/>
  <c r="L14" i="1"/>
  <c r="M13" i="1"/>
  <c r="L12" i="1"/>
  <c r="I45" i="1"/>
  <c r="I46" i="1"/>
  <c r="L41" i="1"/>
  <c r="M41" i="1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AC116" i="3"/>
  <c r="AD116" i="3"/>
  <c r="AE116" i="3"/>
  <c r="AF116" i="3"/>
  <c r="AG116" i="3"/>
  <c r="AH116" i="3"/>
  <c r="AI116" i="3"/>
  <c r="AJ116" i="3"/>
  <c r="AK116" i="3"/>
  <c r="AL116" i="3"/>
  <c r="AM116" i="3"/>
  <c r="AN116" i="3"/>
  <c r="I116" i="3"/>
  <c r="M85" i="1"/>
  <c r="J90" i="1"/>
  <c r="K94" i="1"/>
  <c r="L11" i="1"/>
  <c r="I14" i="1"/>
  <c r="V107" i="1" l="1"/>
  <c r="V108" i="1" s="1"/>
  <c r="K58" i="1"/>
  <c r="I72" i="1"/>
  <c r="I104" i="1"/>
  <c r="I99" i="1"/>
  <c r="K88" i="1"/>
  <c r="K87" i="1" s="1"/>
  <c r="K91" i="1"/>
  <c r="J36" i="1"/>
  <c r="I13" i="1"/>
  <c r="L10" i="1"/>
  <c r="K10" i="1"/>
  <c r="M10" i="1"/>
  <c r="M9" i="1" s="1"/>
  <c r="K29" i="1"/>
  <c r="I24" i="1"/>
  <c r="I21" i="1"/>
  <c r="I23" i="1"/>
  <c r="I15" i="1"/>
  <c r="I11" i="1"/>
  <c r="L22" i="1"/>
  <c r="L20" i="1" s="1"/>
  <c r="S108" i="1"/>
  <c r="I65" i="1"/>
  <c r="K50" i="1"/>
  <c r="K49" i="1" s="1"/>
  <c r="J85" i="1"/>
  <c r="T107" i="1"/>
  <c r="T108" i="1" s="1"/>
  <c r="I12" i="1"/>
  <c r="I17" i="1"/>
  <c r="K65" i="1"/>
  <c r="I37" i="1"/>
  <c r="I36" i="1" s="1"/>
  <c r="K103" i="1"/>
  <c r="K102" i="1" s="1"/>
  <c r="J18" i="1"/>
  <c r="I16" i="1"/>
  <c r="I79" i="1"/>
  <c r="I78" i="1" s="1"/>
  <c r="I51" i="1"/>
  <c r="L40" i="1"/>
  <c r="L28" i="1" s="1"/>
  <c r="K36" i="1"/>
  <c r="I41" i="1"/>
  <c r="J57" i="1"/>
  <c r="J48" i="1" s="1"/>
  <c r="J40" i="1" s="1"/>
  <c r="I93" i="1"/>
  <c r="I91" i="1" s="1"/>
  <c r="I96" i="1"/>
  <c r="I94" i="1" s="1"/>
  <c r="I106" i="1"/>
  <c r="N57" i="1"/>
  <c r="N48" i="1" s="1"/>
  <c r="N40" i="1" s="1"/>
  <c r="N28" i="1" s="1"/>
  <c r="U108" i="1"/>
  <c r="R107" i="1"/>
  <c r="R108" i="1" s="1"/>
  <c r="K79" i="1"/>
  <c r="K78" i="1" s="1"/>
  <c r="I52" i="1"/>
  <c r="I50" i="1" s="1"/>
  <c r="I49" i="1" s="1"/>
  <c r="J29" i="1"/>
  <c r="I32" i="1"/>
  <c r="I29" i="1" s="1"/>
  <c r="I58" i="1"/>
  <c r="M40" i="1"/>
  <c r="K99" i="1"/>
  <c r="K20" i="1"/>
  <c r="I57" i="1" l="1"/>
  <c r="K57" i="1"/>
  <c r="K48" i="1" s="1"/>
  <c r="K40" i="1" s="1"/>
  <c r="K28" i="1" s="1"/>
  <c r="L9" i="1"/>
  <c r="K9" i="1"/>
  <c r="L87" i="1"/>
  <c r="I103" i="1"/>
  <c r="I102" i="1" s="1"/>
  <c r="K90" i="1"/>
  <c r="K85" i="1" s="1"/>
  <c r="I20" i="1"/>
  <c r="I90" i="1"/>
  <c r="I48" i="1"/>
  <c r="I40" i="1" s="1"/>
  <c r="I28" i="1" s="1"/>
  <c r="I18" i="1"/>
  <c r="I10" i="1" s="1"/>
  <c r="J10" i="1"/>
  <c r="J9" i="1" s="1"/>
  <c r="J108" i="1"/>
  <c r="J28" i="1"/>
  <c r="M28" i="1"/>
  <c r="I85" i="1" l="1"/>
  <c r="L85" i="1"/>
  <c r="K108" i="1"/>
  <c r="K109" i="1" s="1"/>
  <c r="I9" i="1"/>
  <c r="J109" i="1"/>
  <c r="I108" i="1"/>
  <c r="I109" i="1" s="1"/>
</calcChain>
</file>

<file path=xl/comments1.xml><?xml version="1.0" encoding="utf-8"?>
<comments xmlns="http://schemas.openxmlformats.org/spreadsheetml/2006/main">
  <authors>
    <author>User</author>
  </authors>
  <commentList>
    <comment ref="I2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3834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2556</t>
        </r>
      </text>
    </comment>
    <comment ref="I2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696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464</t>
        </r>
      </text>
    </comment>
    <comment ref="I3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320 часов максимальная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160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72</t>
        </r>
      </text>
    </comment>
    <comment ref="I4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3030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2020</t>
        </r>
      </text>
    </comment>
    <comment ref="I4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504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336</t>
        </r>
      </text>
    </comment>
    <comment ref="I4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2526</t>
        </r>
      </text>
    </comment>
    <comment ref="K4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1684</t>
        </r>
      </text>
    </comment>
    <comment ref="N5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 сем - 4
5 сем - 12
</t>
        </r>
      </text>
    </comment>
    <comment ref="N6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3 сем - 4
4 сем - 4
5 сем - 2
</t>
        </r>
      </text>
    </comment>
    <comment ref="N6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3 сем - 6
4 сем - 5
5 сем - 5
6 сем -6
7 сем - 6
8 сем - 5</t>
        </r>
      </text>
    </comment>
    <comment ref="N6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6 сем - 4
</t>
        </r>
      </text>
    </comment>
    <comment ref="N6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3 сем - 5
4 сем - 5
5 сем - 5
6 сем - 5
7 сем - 3
8 сем - 2</t>
        </r>
      </text>
    </comment>
    <comment ref="N67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3 сем -6
4 сем - 6
5 сем - 6
6 сем - 6
7 сем - 8
8 сем - 8</t>
        </r>
      </text>
    </comment>
    <comment ref="N6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3 сем - 2
4 сем - 2
</t>
        </r>
      </text>
    </comment>
    <comment ref="N7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 сем - 4
5 сем - 4</t>
        </r>
      </text>
    </comment>
    <comment ref="N7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 сем - 2
5 сем - 2</t>
        </r>
      </text>
    </comment>
    <comment ref="N8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7 сем - 6
8 сем - 7</t>
        </r>
      </text>
    </comment>
    <comment ref="I8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1620</t>
        </r>
      </text>
    </comment>
    <comment ref="K8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1080</t>
        </r>
      </text>
    </comment>
    <comment ref="N10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3 сем - 2
4 сем - 4
</t>
        </r>
      </text>
    </comment>
    <comment ref="N10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6 сем - 5
</t>
        </r>
      </text>
    </comment>
    <comment ref="I10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5454</t>
        </r>
      </text>
    </comment>
    <comment ref="K10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3636</t>
        </r>
      </text>
    </comment>
    <comment ref="I11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УП и ПП вместе 8 недель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у библ. кр</t>
        </r>
      </text>
    </comment>
  </commentList>
</comments>
</file>

<file path=xl/sharedStrings.xml><?xml version="1.0" encoding="utf-8"?>
<sst xmlns="http://schemas.openxmlformats.org/spreadsheetml/2006/main" count="544" uniqueCount="317">
  <si>
    <t>Всего</t>
  </si>
  <si>
    <t>Индекс</t>
  </si>
  <si>
    <t>Элементы учебного процесса, в том числе учебные дисциплины, профессиональные модули, междисциплинарные курсы</t>
  </si>
  <si>
    <t>Распределение по семестрам</t>
  </si>
  <si>
    <t>Зачёты</t>
  </si>
  <si>
    <t>Экза-мены</t>
  </si>
  <si>
    <t>Обязательные учебные занятия</t>
  </si>
  <si>
    <t>1 курс</t>
  </si>
  <si>
    <t>2 курс</t>
  </si>
  <si>
    <t>3 курс</t>
  </si>
  <si>
    <t>4 курс</t>
  </si>
  <si>
    <t>Распередение обязательных учебных занятий по курсам и семестрам</t>
  </si>
  <si>
    <t>Максим. учеб. нагрузка на студента</t>
  </si>
  <si>
    <t>Контр. раб.</t>
  </si>
  <si>
    <t>Курс. раб.</t>
  </si>
  <si>
    <t>2 с. 22 н.</t>
  </si>
  <si>
    <t>5 с. 16 н.</t>
  </si>
  <si>
    <t>7 с. 16 н.</t>
  </si>
  <si>
    <t>Иностранный язык</t>
  </si>
  <si>
    <t>Естествознание</t>
  </si>
  <si>
    <t>География</t>
  </si>
  <si>
    <t>Физическая культура</t>
  </si>
  <si>
    <t>Основы безопасности жизнедеятельности</t>
  </si>
  <si>
    <t>История</t>
  </si>
  <si>
    <t>Общий гуманитарный и социально-экономический цикл</t>
  </si>
  <si>
    <t>Основы философии</t>
  </si>
  <si>
    <t>ОГСЭ.00.</t>
  </si>
  <si>
    <t>Математический и общий естественнонаучный цикл</t>
  </si>
  <si>
    <t>Экологические основы природопользования</t>
  </si>
  <si>
    <t>Профессиональные модули</t>
  </si>
  <si>
    <t>Организационно-управленческая деятельность</t>
  </si>
  <si>
    <t>Социально-культурная деятельность</t>
  </si>
  <si>
    <t>Правовое обеспечение профессиональной деятельности</t>
  </si>
  <si>
    <t>МДК.02.02.</t>
  </si>
  <si>
    <t>ПМ. 03.</t>
  </si>
  <si>
    <t>МДК.03.01.</t>
  </si>
  <si>
    <t>УП. 00.</t>
  </si>
  <si>
    <t>Учебная практика</t>
  </si>
  <si>
    <t>ПП. 00.</t>
  </si>
  <si>
    <t>Производственная практика (по профилю специальности)</t>
  </si>
  <si>
    <t>Промежуточная аттестация</t>
  </si>
  <si>
    <t>ПА. 00.</t>
  </si>
  <si>
    <t>ГИА. 00.</t>
  </si>
  <si>
    <t>Государственная (итоговая) аттестация</t>
  </si>
  <si>
    <t>ГИА. 01.</t>
  </si>
  <si>
    <t>Подготовка выпускной квалификационной работы</t>
  </si>
  <si>
    <t>ГИА. 02.</t>
  </si>
  <si>
    <t>Информационное обеспечение профессиональной деятельности</t>
  </si>
  <si>
    <t>Самост. нагрузка на студента</t>
  </si>
  <si>
    <t>до 25 чел.</t>
  </si>
  <si>
    <t>до 15 чел.</t>
  </si>
  <si>
    <t>Инд. 1 чел.</t>
  </si>
  <si>
    <t>Групповые</t>
  </si>
  <si>
    <t xml:space="preserve"> Недельная нагрузка студента по циклу</t>
  </si>
  <si>
    <t>Максимальный объём учебной нагрузки</t>
  </si>
  <si>
    <t>Производственная практика (преддипломная)</t>
  </si>
  <si>
    <t>2 нед.</t>
  </si>
  <si>
    <t>1 нед.</t>
  </si>
  <si>
    <t>4 нед.</t>
  </si>
  <si>
    <t>Экзаменов</t>
  </si>
  <si>
    <t>Зачётов</t>
  </si>
  <si>
    <t>Грим</t>
  </si>
  <si>
    <t>3,4,5,6</t>
  </si>
  <si>
    <t>История искусств</t>
  </si>
  <si>
    <t>ЕН.00</t>
  </si>
  <si>
    <t>ПМ. 00</t>
  </si>
  <si>
    <t>МДК 01.01.</t>
  </si>
  <si>
    <t>Организация социально-культурной деятельности</t>
  </si>
  <si>
    <t>3,4,5</t>
  </si>
  <si>
    <t>Организация работы с детьми и подростками</t>
  </si>
  <si>
    <t>Организация работы с семьёй</t>
  </si>
  <si>
    <t>Основы экономики социально-культурной деятетельности</t>
  </si>
  <si>
    <t>Основы психологии и педагогики</t>
  </si>
  <si>
    <t>ПМ.02</t>
  </si>
  <si>
    <t>Организационно-творческая деятельность</t>
  </si>
  <si>
    <t>МДК 02.01.</t>
  </si>
  <si>
    <t>Основы культурно-досуговой деятельности</t>
  </si>
  <si>
    <t>Теория и методика культурно-досуговой деятельности</t>
  </si>
  <si>
    <t>Игровые технологии</t>
  </si>
  <si>
    <t>Речевая культура</t>
  </si>
  <si>
    <t>Анимационная деятельность</t>
  </si>
  <si>
    <t>История культурно-досуговой деятельности</t>
  </si>
  <si>
    <t>Инновационные формы культурно-досуговой деятельности</t>
  </si>
  <si>
    <t>Социологические исследования в культурно-досуговой деятельности</t>
  </si>
  <si>
    <t>Сценарно-режиссёрские основы социально-культурной деятельности</t>
  </si>
  <si>
    <t>Сценарная подготовка культурно-досуговых программ</t>
  </si>
  <si>
    <t xml:space="preserve"> Основы режиссуры культурно-досуговых программ</t>
  </si>
  <si>
    <t>Технологии разработки культурно-досуговых программ</t>
  </si>
  <si>
    <t>Основы хореографии</t>
  </si>
  <si>
    <t>Основы пластического движения</t>
  </si>
  <si>
    <t>МДК.02.03.</t>
  </si>
  <si>
    <t>Оформление культурно-досуговых программ</t>
  </si>
  <si>
    <t>Художественнное оформление культурно-досуговых программ</t>
  </si>
  <si>
    <t>Музыкальное оформление культурно-досуговых программ</t>
  </si>
  <si>
    <t>Техническое обеспечение культурно-досуговых программ</t>
  </si>
  <si>
    <t>Изготовление реквизита для культурно-досуговых программ</t>
  </si>
  <si>
    <t>Менеджмент в социально-культурной сфере</t>
  </si>
  <si>
    <t>Основы маркетинга</t>
  </si>
  <si>
    <t>Коммуникативная культура личности</t>
  </si>
  <si>
    <t>Связи с общественностью</t>
  </si>
  <si>
    <t>Реклама в социально-культурной сфере</t>
  </si>
  <si>
    <t xml:space="preserve"> Недельная нагрузка студента по модулю</t>
  </si>
  <si>
    <t>6 нед.</t>
  </si>
  <si>
    <t>ПДП. 00.</t>
  </si>
  <si>
    <t>3,5,6,7</t>
  </si>
  <si>
    <t>ГИА  03.</t>
  </si>
  <si>
    <t>Защита выпускной квалификационной работы "Постановка и проведение культурно-массового мероприятия"</t>
  </si>
  <si>
    <t>Государственный экзамен по междисциплинарному курсу "Организация  социально-культурной деятельности"</t>
  </si>
  <si>
    <t>ГИА. 04.</t>
  </si>
  <si>
    <t>Управление персоналом</t>
  </si>
  <si>
    <t>П. 00.</t>
  </si>
  <si>
    <t>Профессиональный цикл</t>
  </si>
  <si>
    <t>ОП. 00.</t>
  </si>
  <si>
    <t>Общепрофессиональные дисциплины</t>
  </si>
  <si>
    <t>Народное художественное творчество</t>
  </si>
  <si>
    <t>История отечественной культуры</t>
  </si>
  <si>
    <t xml:space="preserve">Отечественная литература </t>
  </si>
  <si>
    <t>Русский язык и культура речи</t>
  </si>
  <si>
    <t>Безопасность жизнедеятельности</t>
  </si>
  <si>
    <t>3 с. 17 н.</t>
  </si>
  <si>
    <t>4 с.   20 н.</t>
  </si>
  <si>
    <t>6 с.   19 н.</t>
  </si>
  <si>
    <t>8 с.    13 н.</t>
  </si>
  <si>
    <t>Государственный экзамен по междисциплинарному курсу "Менеджмент в социально-культурной сфере"</t>
  </si>
  <si>
    <t>Основы бухгалтерского учёта</t>
  </si>
  <si>
    <t>Психология общения</t>
  </si>
  <si>
    <t>Недельная нагрузка на студента по циклу</t>
  </si>
  <si>
    <t>3,4,5,7</t>
  </si>
  <si>
    <t>Всего часорв обучения по циклам ОПОП</t>
  </si>
  <si>
    <t>Информационные ресурсы</t>
  </si>
  <si>
    <t>Общеобразовательный цикл</t>
  </si>
  <si>
    <t>Общие учебные дисциплины</t>
  </si>
  <si>
    <t>ОУД</t>
  </si>
  <si>
    <t>ОУД.01</t>
  </si>
  <si>
    <t>ОУД.02</t>
  </si>
  <si>
    <t>ОУД.03</t>
  </si>
  <si>
    <t>Математика: алгебра, начала математического анализа, геометрия</t>
  </si>
  <si>
    <t>ОУД.04.</t>
  </si>
  <si>
    <t>ОУД.05.</t>
  </si>
  <si>
    <t>ОУД.06</t>
  </si>
  <si>
    <t>по выбору обязательных предметных областей</t>
  </si>
  <si>
    <t>ОУД.07.</t>
  </si>
  <si>
    <t>Информатика</t>
  </si>
  <si>
    <t>ОУД.10</t>
  </si>
  <si>
    <t>Дополнительные учебные дисциплины (профильные)</t>
  </si>
  <si>
    <t>История мировой культуры</t>
  </si>
  <si>
    <t>ОГСЭ.01</t>
  </si>
  <si>
    <t>ОГСЭ.02</t>
  </si>
  <si>
    <t>ОГСЭ.03</t>
  </si>
  <si>
    <t>ОГСЭ.04</t>
  </si>
  <si>
    <t>ОГСЭ.05</t>
  </si>
  <si>
    <t>ЕН.01</t>
  </si>
  <si>
    <t>ЕН.02</t>
  </si>
  <si>
    <t>ОП.01</t>
  </si>
  <si>
    <t>ОП.02</t>
  </si>
  <si>
    <t>ОП.03</t>
  </si>
  <si>
    <t>ОП.04</t>
  </si>
  <si>
    <t>ОП.05</t>
  </si>
  <si>
    <t>ОП.06</t>
  </si>
  <si>
    <t>8 нед.</t>
  </si>
  <si>
    <t>Консультации 4 часа на одного обучающегося на каждый учебный год (16 часов)</t>
  </si>
  <si>
    <t>Индивидуальный проект</t>
  </si>
  <si>
    <t>ОУД.08</t>
  </si>
  <si>
    <t>ОУД.09</t>
  </si>
  <si>
    <t>Русский язык и литература. Часть1. Русский язык</t>
  </si>
  <si>
    <t>Русский язык и литература. Часть 2. Литература</t>
  </si>
  <si>
    <t>Основы проектирования</t>
  </si>
  <si>
    <t>Диффер. Зачеты</t>
  </si>
  <si>
    <t>Обществознание (включая экономику и право)</t>
  </si>
  <si>
    <t>3-8</t>
  </si>
  <si>
    <t>Дифференц. зачётов</t>
  </si>
  <si>
    <t xml:space="preserve">Основы предпринимательской деятельности </t>
  </si>
  <si>
    <t>УДП</t>
  </si>
  <si>
    <t>УДП.01</t>
  </si>
  <si>
    <t>УДП.02</t>
  </si>
  <si>
    <t>УЧЕБНЫЙ     ПЛАН нов. Ред. Организаторы</t>
  </si>
  <si>
    <t>Обязательная часть учебных циклов</t>
  </si>
  <si>
    <t>Вариативная часть учебных циклов ППССЗ</t>
  </si>
  <si>
    <t>УП.01</t>
  </si>
  <si>
    <t>ПП.01</t>
  </si>
  <si>
    <t>Производственная практика</t>
  </si>
  <si>
    <t xml:space="preserve">к;э;-;-;-;-; </t>
  </si>
  <si>
    <t xml:space="preserve">к;дз;-;-;-;-; </t>
  </si>
  <si>
    <t xml:space="preserve">дз;дз;-;-;-;-; </t>
  </si>
  <si>
    <t>ПМ.01</t>
  </si>
  <si>
    <t xml:space="preserve"> Недельная нагрузка студента по вариативной части</t>
  </si>
  <si>
    <t>экзамен</t>
  </si>
  <si>
    <t>д/зачет</t>
  </si>
  <si>
    <t>зачет</t>
  </si>
  <si>
    <t>к/работа, урок</t>
  </si>
  <si>
    <t>1 сем</t>
  </si>
  <si>
    <t>2 сем</t>
  </si>
  <si>
    <t>3 сем</t>
  </si>
  <si>
    <t>4 сем</t>
  </si>
  <si>
    <t>5 сем</t>
  </si>
  <si>
    <t>6 сем</t>
  </si>
  <si>
    <t>7 сем</t>
  </si>
  <si>
    <t>8 сем</t>
  </si>
  <si>
    <t>эк</t>
  </si>
  <si>
    <t>з</t>
  </si>
  <si>
    <t>дз</t>
  </si>
  <si>
    <t>кр</t>
  </si>
  <si>
    <t>всего</t>
  </si>
  <si>
    <t>к;э</t>
  </si>
  <si>
    <t xml:space="preserve">дз;дз </t>
  </si>
  <si>
    <t>к;дз</t>
  </si>
  <si>
    <t xml:space="preserve">к;дз </t>
  </si>
  <si>
    <t>к;-;</t>
  </si>
  <si>
    <t>-;дз</t>
  </si>
  <si>
    <t xml:space="preserve">.-;-;-;-;э;-;-;-; </t>
  </si>
  <si>
    <t xml:space="preserve">.-;-;з;з;з;з;з;з; </t>
  </si>
  <si>
    <t xml:space="preserve">.-;-;-;з;-;-;-;-; </t>
  </si>
  <si>
    <t xml:space="preserve">.-;-;-;-;з;-;-;-; </t>
  </si>
  <si>
    <t xml:space="preserve">.-;-;-;-;-;к;к;э; </t>
  </si>
  <si>
    <t xml:space="preserve">.-;-;-;-;-;к;э;-; </t>
  </si>
  <si>
    <t xml:space="preserve">.-;-;к;э;-;-;-;-; </t>
  </si>
  <si>
    <t>Изучаемых дисциплин и МДК</t>
  </si>
  <si>
    <t xml:space="preserve">.-;-;к;к;к;к;э;-; </t>
  </si>
  <si>
    <t>Э</t>
  </si>
  <si>
    <t xml:space="preserve">.-;-;к;дз;-;-;-;-; </t>
  </si>
  <si>
    <t xml:space="preserve">.-;-;-;-;-;-;к;дз; </t>
  </si>
  <si>
    <t xml:space="preserve">.-;-;-;-;-;к;дз;-; </t>
  </si>
  <si>
    <t>3 нед.</t>
  </si>
  <si>
    <t xml:space="preserve">Консультации 4 часа на одного обучающегося на каждый учебный год </t>
  </si>
  <si>
    <t>5,7,8</t>
  </si>
  <si>
    <t>ДЗ</t>
  </si>
  <si>
    <t>3,4,6,7</t>
  </si>
  <si>
    <t>3,4,6,8</t>
  </si>
  <si>
    <t>формы контроля</t>
  </si>
  <si>
    <t xml:space="preserve"> Русский язык</t>
  </si>
  <si>
    <t xml:space="preserve"> Литература</t>
  </si>
  <si>
    <t>Математика</t>
  </si>
  <si>
    <t>ОУД.07</t>
  </si>
  <si>
    <t>Астрономия</t>
  </si>
  <si>
    <t>Родной язык</t>
  </si>
  <si>
    <t>ОУД.08.</t>
  </si>
  <si>
    <t>ОУД.09.</t>
  </si>
  <si>
    <t>ОУД.10.</t>
  </si>
  <si>
    <t>ОУД.11.</t>
  </si>
  <si>
    <t xml:space="preserve">к;-;-;-;-;-; </t>
  </si>
  <si>
    <t xml:space="preserve">.-;-;-;-;-;-;з;-; </t>
  </si>
  <si>
    <t>3-7</t>
  </si>
  <si>
    <t>Основы экономики социально-культурной деятельности</t>
  </si>
  <si>
    <t>Основы режиссуры культурно-досуговых программ</t>
  </si>
  <si>
    <t>Художественное оформление культурно-досуговых программ</t>
  </si>
  <si>
    <t>Информационное обеспечение прфессиональной деятельности</t>
  </si>
  <si>
    <t>Основы предпринимательской деятельности в социально-культурной сфере</t>
  </si>
  <si>
    <t>2-5</t>
  </si>
  <si>
    <t>Инновационные технологии  культурно-досуговой деятельности</t>
  </si>
  <si>
    <t>Основы бухгалтерского учета</t>
  </si>
  <si>
    <t>ПДП. 02.</t>
  </si>
  <si>
    <t>ПДП. 01.</t>
  </si>
  <si>
    <t>УП.02</t>
  </si>
  <si>
    <t>ПП.03</t>
  </si>
  <si>
    <t>ПП. 02.</t>
  </si>
  <si>
    <t>ПП.05</t>
  </si>
  <si>
    <t>ПП.04</t>
  </si>
  <si>
    <t>По выбору обязательных предметных областей</t>
  </si>
  <si>
    <t>Игровые техологии</t>
  </si>
  <si>
    <t>Менеджмент в социально-культурной сфере(+ управление персоналом)</t>
  </si>
  <si>
    <t>Социально-культурная деятельность (+ история КДД+ орг.работы с детьми и подр.+ орг.работы с семьей )</t>
  </si>
  <si>
    <t>Основы маркетинга (+связи с общ.+реклама)</t>
  </si>
  <si>
    <t>1 с. 17 н</t>
  </si>
  <si>
    <t>2 нед</t>
  </si>
  <si>
    <t>Защита выпускной квалификационной работы "Организация и проведение культурно-досуговой программы"</t>
  </si>
  <si>
    <t>.-;-;к;э;дз;Э1;-;-;</t>
  </si>
  <si>
    <t>.-;-;-;-;к;Э2;-;-;</t>
  </si>
  <si>
    <t>.-;-;дз;э;-;-;-;-;</t>
  </si>
  <si>
    <t>4,5</t>
  </si>
  <si>
    <t>.-;-;-;к;к;э;-;-;</t>
  </si>
  <si>
    <t>3,4</t>
  </si>
  <si>
    <t>.-;-;к;к;э;-;-;-;</t>
  </si>
  <si>
    <t>.-;-;к;к;к;э;к;Э1;</t>
  </si>
  <si>
    <t>.-;-;-;-;-;дз;-;-;</t>
  </si>
  <si>
    <t>5</t>
  </si>
  <si>
    <t>.-;-;-;-;к;дз;-;-;</t>
  </si>
  <si>
    <t>4,8</t>
  </si>
  <si>
    <t>.-;-;к;э;к;к;к;Э2;</t>
  </si>
  <si>
    <t>3</t>
  </si>
  <si>
    <t>.-;-;-;к;Э1;-;-;-;-;</t>
  </si>
  <si>
    <t>.-;-;-;к;Э2;-;-;-;-;</t>
  </si>
  <si>
    <t>.-;-;-;-;-;-;к;Э1;</t>
  </si>
  <si>
    <t>.-;-;-;-;-;-;-;дз;</t>
  </si>
  <si>
    <t>.-;-;-;-;-;-;к;Э3;</t>
  </si>
  <si>
    <t>.-;-;-;-;-;-;-;Э2;</t>
  </si>
  <si>
    <t>.-;-;-;-;-;з;-;-;</t>
  </si>
  <si>
    <t>.-;-;з;дз;-;-;-;-;</t>
  </si>
  <si>
    <t>.-;-;з;-;-;-;-;-;</t>
  </si>
  <si>
    <t>.-;-;дз;-;-;-;-;-;</t>
  </si>
  <si>
    <t>.-;-;-;-;дз;-;-;-;</t>
  </si>
  <si>
    <t>пп</t>
  </si>
  <si>
    <t>01.01.01.</t>
  </si>
  <si>
    <t>01.01.02.</t>
  </si>
  <si>
    <t>01.02.03.</t>
  </si>
  <si>
    <t>02.01.01.</t>
  </si>
  <si>
    <t>02.01.02.</t>
  </si>
  <si>
    <t>02.01.03.</t>
  </si>
  <si>
    <t>02.02.01.</t>
  </si>
  <si>
    <t>02.02.02.</t>
  </si>
  <si>
    <t>02.02.03.</t>
  </si>
  <si>
    <t>02.03.01.</t>
  </si>
  <si>
    <t>02.03.02.</t>
  </si>
  <si>
    <t>03.01.01.</t>
  </si>
  <si>
    <t>03.01.02.</t>
  </si>
  <si>
    <t>03.01.03.</t>
  </si>
  <si>
    <t>02.01.05.</t>
  </si>
  <si>
    <t>02.01.06.</t>
  </si>
  <si>
    <t>02.02.04.</t>
  </si>
  <si>
    <t>02.02.05.</t>
  </si>
  <si>
    <t>02.02.06.</t>
  </si>
  <si>
    <t>02.03.03.</t>
  </si>
  <si>
    <t>02.03.04.</t>
  </si>
  <si>
    <t>03.01.04.</t>
  </si>
  <si>
    <t>03.01.05.</t>
  </si>
  <si>
    <t>03.01.06.</t>
  </si>
  <si>
    <t>Приказ №  90 от "01 "сентября 2021г.</t>
  </si>
  <si>
    <t>Учебный план по специальности 51.02.02. Социально-культурная деятельность вид Организация культурно-досуговой деятельности 2021-2022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</si>
</sst>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7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0"/>
      <name val="Arial Cyr"/>
      <charset val="204"/>
    </font>
    <font>
      <i/>
      <sz val="9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family val="2"/>
      <charset val="204"/>
    </font>
    <font>
      <sz val="8"/>
      <color theme="1"/>
      <name val="Arial Cyr"/>
      <charset val="204"/>
    </font>
    <font>
      <sz val="10"/>
      <color theme="1"/>
      <name val="Arial Cyr"/>
      <charset val="204"/>
    </font>
    <font>
      <b/>
      <sz val="8"/>
      <color rgb="FFFF0000"/>
      <name val="Arial Cyr"/>
      <charset val="204"/>
    </font>
    <font>
      <b/>
      <sz val="8"/>
      <color rgb="FFFF0000"/>
      <name val="Arial Cyr"/>
      <family val="2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Arial Cyr"/>
      <charset val="204"/>
    </font>
    <font>
      <b/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wrapText="1"/>
    </xf>
    <xf numFmtId="0" fontId="5" fillId="0" borderId="0" xfId="0" applyFont="1"/>
    <xf numFmtId="0" fontId="9" fillId="0" borderId="1" xfId="0" applyFont="1" applyBorder="1" applyAlignment="1">
      <alignment horizontal="center" vertical="center" textRotation="90" wrapText="1"/>
    </xf>
    <xf numFmtId="0" fontId="5" fillId="0" borderId="0" xfId="0" applyFont="1" applyAlignment="1"/>
    <xf numFmtId="0" fontId="9" fillId="0" borderId="2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2" fillId="0" borderId="0" xfId="0" applyFont="1" applyBorder="1"/>
    <xf numFmtId="0" fontId="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0" xfId="0" applyFont="1" applyFill="1"/>
    <xf numFmtId="0" fontId="1" fillId="0" borderId="1" xfId="0" applyFont="1" applyFill="1" applyBorder="1" applyAlignment="1">
      <alignment horizontal="left" wrapText="1"/>
    </xf>
    <xf numFmtId="0" fontId="3" fillId="0" borderId="0" xfId="0" applyFont="1" applyFill="1"/>
    <xf numFmtId="0" fontId="2" fillId="0" borderId="0" xfId="0" applyFont="1" applyFill="1" applyBorder="1"/>
    <xf numFmtId="0" fontId="11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/>
    </xf>
    <xf numFmtId="0" fontId="7" fillId="2" borderId="0" xfId="0" applyFont="1" applyFill="1"/>
    <xf numFmtId="0" fontId="24" fillId="0" borderId="0" xfId="0" applyFont="1" applyFill="1"/>
    <xf numFmtId="0" fontId="9" fillId="2" borderId="1" xfId="0" applyFont="1" applyFill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5" fillId="3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1" fillId="3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horizontal="left"/>
    </xf>
    <xf numFmtId="0" fontId="2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49" fontId="0" fillId="4" borderId="1" xfId="0" applyNumberFormat="1" applyFill="1" applyBorder="1" applyAlignment="1">
      <alignment horizontal="center" vertical="top"/>
    </xf>
    <xf numFmtId="0" fontId="4" fillId="4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 vertical="top"/>
    </xf>
    <xf numFmtId="0" fontId="0" fillId="5" borderId="1" xfId="0" applyFill="1" applyBorder="1" applyAlignment="1">
      <alignment horizontal="center"/>
    </xf>
    <xf numFmtId="0" fontId="4" fillId="5" borderId="1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vertical="top"/>
    </xf>
    <xf numFmtId="49" fontId="5" fillId="4" borderId="1" xfId="0" applyNumberFormat="1" applyFont="1" applyFill="1" applyBorder="1" applyAlignment="1">
      <alignment horizontal="center" vertical="top"/>
    </xf>
    <xf numFmtId="49" fontId="1" fillId="4" borderId="1" xfId="0" applyNumberFormat="1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 vertical="top"/>
    </xf>
    <xf numFmtId="0" fontId="8" fillId="4" borderId="1" xfId="0" applyFont="1" applyFill="1" applyBorder="1" applyAlignment="1">
      <alignment horizontal="left" vertical="top"/>
    </xf>
    <xf numFmtId="0" fontId="8" fillId="4" borderId="1" xfId="0" applyFont="1" applyFill="1" applyBorder="1" applyAlignment="1">
      <alignment horizontal="left" wrapText="1"/>
    </xf>
    <xf numFmtId="0" fontId="16" fillId="3" borderId="1" xfId="0" applyFont="1" applyFill="1" applyBorder="1" applyAlignment="1">
      <alignment horizontal="left" wrapText="1"/>
    </xf>
    <xf numFmtId="0" fontId="15" fillId="3" borderId="1" xfId="0" applyFont="1" applyFill="1" applyBorder="1" applyAlignment="1">
      <alignment horizontal="left" vertical="top"/>
    </xf>
    <xf numFmtId="0" fontId="0" fillId="4" borderId="1" xfId="0" applyFill="1" applyBorder="1" applyAlignment="1">
      <alignment horizontal="left" wrapText="1"/>
    </xf>
    <xf numFmtId="0" fontId="1" fillId="6" borderId="1" xfId="0" applyFont="1" applyFill="1" applyBorder="1" applyAlignment="1">
      <alignment horizontal="center"/>
    </xf>
    <xf numFmtId="0" fontId="2" fillId="6" borderId="0" xfId="0" applyFont="1" applyFill="1"/>
    <xf numFmtId="0" fontId="1" fillId="6" borderId="1" xfId="0" applyFont="1" applyFill="1" applyBorder="1" applyAlignment="1">
      <alignment horizontal="left" vertical="top"/>
    </xf>
    <xf numFmtId="0" fontId="6" fillId="6" borderId="1" xfId="0" applyFont="1" applyFill="1" applyBorder="1" applyAlignment="1">
      <alignment horizontal="left" wrapText="1"/>
    </xf>
    <xf numFmtId="0" fontId="4" fillId="6" borderId="1" xfId="0" applyFont="1" applyFill="1" applyBorder="1" applyAlignment="1">
      <alignment horizontal="left" wrapText="1"/>
    </xf>
    <xf numFmtId="0" fontId="3" fillId="2" borderId="0" xfId="0" applyFont="1" applyFill="1"/>
    <xf numFmtId="0" fontId="5" fillId="4" borderId="3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horizontal="left" wrapText="1"/>
    </xf>
    <xf numFmtId="0" fontId="9" fillId="4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 vertical="center"/>
    </xf>
    <xf numFmtId="49" fontId="0" fillId="3" borderId="1" xfId="0" applyNumberFormat="1" applyFill="1" applyBorder="1" applyAlignment="1">
      <alignment horizontal="left"/>
    </xf>
    <xf numFmtId="0" fontId="25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24" fillId="3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3" borderId="1" xfId="0" applyFont="1" applyFill="1" applyBorder="1" applyAlignment="1">
      <alignment horizontal="left"/>
    </xf>
    <xf numFmtId="0" fontId="26" fillId="2" borderId="0" xfId="0" applyFont="1" applyFill="1" applyAlignment="1">
      <alignment horizontal="center"/>
    </xf>
    <xf numFmtId="0" fontId="27" fillId="2" borderId="0" xfId="0" applyFont="1" applyFill="1"/>
    <xf numFmtId="1" fontId="19" fillId="2" borderId="1" xfId="0" applyNumberFormat="1" applyFont="1" applyFill="1" applyBorder="1" applyAlignment="1">
      <alignment horizontal="center" vertical="center" textRotation="90" wrapText="1"/>
    </xf>
    <xf numFmtId="1" fontId="19" fillId="2" borderId="2" xfId="0" applyNumberFormat="1" applyFont="1" applyFill="1" applyBorder="1" applyAlignment="1">
      <alignment horizontal="center" vertical="center" textRotation="90" wrapText="1"/>
    </xf>
    <xf numFmtId="1" fontId="18" fillId="2" borderId="6" xfId="0" applyNumberFormat="1" applyFont="1" applyFill="1" applyBorder="1" applyAlignment="1">
      <alignment horizontal="center" vertical="center" wrapText="1"/>
    </xf>
    <xf numFmtId="1" fontId="18" fillId="2" borderId="1" xfId="0" applyNumberFormat="1" applyFont="1" applyFill="1" applyBorder="1" applyAlignment="1">
      <alignment horizontal="center" vertical="center" wrapText="1"/>
    </xf>
    <xf numFmtId="1" fontId="18" fillId="2" borderId="5" xfId="0" applyNumberFormat="1" applyFont="1" applyFill="1" applyBorder="1" applyAlignment="1">
      <alignment horizontal="center"/>
    </xf>
    <xf numFmtId="1" fontId="18" fillId="2" borderId="7" xfId="0" applyNumberFormat="1" applyFont="1" applyFill="1" applyBorder="1" applyAlignment="1">
      <alignment horizontal="center"/>
    </xf>
    <xf numFmtId="1" fontId="18" fillId="2" borderId="8" xfId="0" applyNumberFormat="1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 vertical="top"/>
    </xf>
    <xf numFmtId="1" fontId="17" fillId="2" borderId="1" xfId="0" applyNumberFormat="1" applyFont="1" applyFill="1" applyBorder="1" applyAlignment="1">
      <alignment horizontal="left" wrapText="1"/>
    </xf>
    <xf numFmtId="1" fontId="17" fillId="2" borderId="1" xfId="0" applyNumberFormat="1" applyFont="1" applyFill="1" applyBorder="1" applyAlignment="1">
      <alignment horizontal="center"/>
    </xf>
    <xf numFmtId="1" fontId="18" fillId="2" borderId="1" xfId="0" applyNumberFormat="1" applyFont="1" applyFill="1" applyBorder="1" applyAlignment="1">
      <alignment horizontal="left" wrapText="1"/>
    </xf>
    <xf numFmtId="1" fontId="17" fillId="2" borderId="1" xfId="0" applyNumberFormat="1" applyFont="1" applyFill="1" applyBorder="1" applyAlignment="1">
      <alignment horizontal="left" vertical="top"/>
    </xf>
    <xf numFmtId="1" fontId="17" fillId="2" borderId="1" xfId="0" applyNumberFormat="1" applyFont="1" applyFill="1" applyBorder="1" applyAlignment="1">
      <alignment horizontal="center" wrapText="1"/>
    </xf>
    <xf numFmtId="1" fontId="18" fillId="2" borderId="1" xfId="0" applyNumberFormat="1" applyFont="1" applyFill="1" applyBorder="1" applyAlignment="1">
      <alignment horizontal="center" vertical="top"/>
    </xf>
    <xf numFmtId="1" fontId="19" fillId="2" borderId="1" xfId="0" applyNumberFormat="1" applyFont="1" applyFill="1" applyBorder="1" applyAlignment="1">
      <alignment horizontal="center"/>
    </xf>
    <xf numFmtId="1" fontId="18" fillId="2" borderId="1" xfId="0" applyNumberFormat="1" applyFont="1" applyFill="1" applyBorder="1" applyAlignment="1">
      <alignment horizontal="left" vertical="top"/>
    </xf>
    <xf numFmtId="1" fontId="17" fillId="2" borderId="1" xfId="0" applyNumberFormat="1" applyFont="1" applyFill="1" applyBorder="1" applyAlignment="1">
      <alignment horizontal="left"/>
    </xf>
    <xf numFmtId="164" fontId="17" fillId="2" borderId="1" xfId="0" applyNumberFormat="1" applyFont="1" applyFill="1" applyBorder="1" applyAlignment="1">
      <alignment horizontal="center"/>
    </xf>
    <xf numFmtId="164" fontId="18" fillId="2" borderId="1" xfId="0" applyNumberFormat="1" applyFont="1" applyFill="1" applyBorder="1" applyAlignment="1">
      <alignment horizontal="center"/>
    </xf>
    <xf numFmtId="1" fontId="18" fillId="2" borderId="1" xfId="0" applyNumberFormat="1" applyFont="1" applyFill="1" applyBorder="1" applyAlignment="1">
      <alignment horizontal="center" wrapText="1"/>
    </xf>
    <xf numFmtId="1" fontId="21" fillId="2" borderId="1" xfId="0" applyNumberFormat="1" applyFont="1" applyFill="1" applyBorder="1" applyAlignment="1">
      <alignment horizontal="center"/>
    </xf>
    <xf numFmtId="1" fontId="19" fillId="2" borderId="1" xfId="0" applyNumberFormat="1" applyFont="1" applyFill="1" applyBorder="1" applyAlignment="1">
      <alignment horizontal="center" wrapText="1"/>
    </xf>
    <xf numFmtId="1" fontId="20" fillId="2" borderId="0" xfId="0" applyNumberFormat="1" applyFont="1" applyFill="1"/>
    <xf numFmtId="1" fontId="20" fillId="2" borderId="0" xfId="0" applyNumberFormat="1" applyFont="1" applyFill="1" applyAlignment="1">
      <alignment horizontal="center"/>
    </xf>
    <xf numFmtId="1" fontId="19" fillId="2" borderId="1" xfId="0" applyNumberFormat="1" applyFont="1" applyFill="1" applyBorder="1" applyAlignment="1">
      <alignment horizontal="left" wrapText="1"/>
    </xf>
    <xf numFmtId="0" fontId="0" fillId="2" borderId="0" xfId="0" applyFont="1" applyFill="1" applyAlignment="1"/>
    <xf numFmtId="0" fontId="0" fillId="2" borderId="0" xfId="0" applyFont="1" applyFill="1"/>
    <xf numFmtId="1" fontId="18" fillId="2" borderId="0" xfId="0" applyNumberFormat="1" applyFont="1" applyFill="1" applyBorder="1" applyAlignment="1">
      <alignment horizontal="left" vertical="top"/>
    </xf>
    <xf numFmtId="1" fontId="22" fillId="2" borderId="1" xfId="0" applyNumberFormat="1" applyFont="1" applyFill="1" applyBorder="1" applyAlignment="1">
      <alignment horizontal="left" wrapText="1"/>
    </xf>
    <xf numFmtId="1" fontId="18" fillId="2" borderId="1" xfId="0" applyNumberFormat="1" applyFont="1" applyFill="1" applyBorder="1" applyAlignment="1">
      <alignment horizontal="left" vertical="center"/>
    </xf>
    <xf numFmtId="1" fontId="18" fillId="2" borderId="1" xfId="0" applyNumberFormat="1" applyFont="1" applyFill="1" applyBorder="1" applyAlignment="1">
      <alignment horizontal="left" vertical="center" wrapText="1"/>
    </xf>
    <xf numFmtId="1" fontId="19" fillId="2" borderId="6" xfId="0" applyNumberFormat="1" applyFont="1" applyFill="1" applyBorder="1" applyAlignment="1">
      <alignment horizontal="center" wrapText="1"/>
    </xf>
    <xf numFmtId="1" fontId="18" fillId="2" borderId="5" xfId="0" applyNumberFormat="1" applyFont="1" applyFill="1" applyBorder="1" applyAlignment="1">
      <alignment horizontal="center" vertical="center" wrapText="1"/>
    </xf>
    <xf numFmtId="1" fontId="18" fillId="2" borderId="9" xfId="0" applyNumberFormat="1" applyFont="1" applyFill="1" applyBorder="1" applyAlignment="1">
      <alignment horizontal="center" vertical="center" wrapText="1"/>
    </xf>
    <xf numFmtId="1" fontId="18" fillId="2" borderId="3" xfId="0" applyNumberFormat="1" applyFont="1" applyFill="1" applyBorder="1" applyAlignment="1">
      <alignment horizontal="center" vertical="center" wrapText="1"/>
    </xf>
    <xf numFmtId="0" fontId="24" fillId="2" borderId="0" xfId="0" applyFont="1" applyFill="1"/>
    <xf numFmtId="0" fontId="2" fillId="3" borderId="0" xfId="0" applyFont="1" applyFill="1"/>
    <xf numFmtId="1" fontId="21" fillId="2" borderId="1" xfId="0" applyNumberFormat="1" applyFont="1" applyFill="1" applyBorder="1" applyAlignment="1">
      <alignment horizontal="center" wrapText="1"/>
    </xf>
    <xf numFmtId="49" fontId="18" fillId="2" borderId="1" xfId="0" applyNumberFormat="1" applyFont="1" applyFill="1" applyBorder="1" applyAlignment="1">
      <alignment horizontal="center"/>
    </xf>
    <xf numFmtId="0" fontId="23" fillId="2" borderId="0" xfId="0" applyFont="1" applyFill="1"/>
    <xf numFmtId="49" fontId="17" fillId="2" borderId="1" xfId="0" applyNumberFormat="1" applyFont="1" applyFill="1" applyBorder="1" applyAlignment="1">
      <alignment horizontal="center"/>
    </xf>
    <xf numFmtId="1" fontId="18" fillId="2" borderId="5" xfId="0" applyNumberFormat="1" applyFont="1" applyFill="1" applyBorder="1" applyAlignment="1">
      <alignment horizontal="center" wrapText="1"/>
    </xf>
    <xf numFmtId="0" fontId="3" fillId="2" borderId="0" xfId="0" applyFont="1" applyFill="1" applyBorder="1"/>
    <xf numFmtId="1" fontId="19" fillId="2" borderId="5" xfId="0" applyNumberFormat="1" applyFont="1" applyFill="1" applyBorder="1" applyAlignment="1">
      <alignment horizontal="center" wrapText="1"/>
    </xf>
    <xf numFmtId="164" fontId="28" fillId="2" borderId="1" xfId="0" applyNumberFormat="1" applyFont="1" applyFill="1" applyBorder="1" applyAlignment="1">
      <alignment horizontal="center"/>
    </xf>
    <xf numFmtId="1" fontId="28" fillId="2" borderId="1" xfId="0" applyNumberFormat="1" applyFont="1" applyFill="1" applyBorder="1" applyAlignment="1">
      <alignment horizontal="center"/>
    </xf>
    <xf numFmtId="1" fontId="29" fillId="2" borderId="1" xfId="0" applyNumberFormat="1" applyFont="1" applyFill="1" applyBorder="1" applyAlignment="1">
      <alignment horizontal="center"/>
    </xf>
    <xf numFmtId="1" fontId="17" fillId="7" borderId="1" xfId="0" applyNumberFormat="1" applyFont="1" applyFill="1" applyBorder="1" applyAlignment="1">
      <alignment horizontal="left" vertical="top"/>
    </xf>
    <xf numFmtId="1" fontId="17" fillId="7" borderId="1" xfId="0" applyNumberFormat="1" applyFont="1" applyFill="1" applyBorder="1" applyAlignment="1">
      <alignment horizontal="left" wrapText="1"/>
    </xf>
    <xf numFmtId="1" fontId="21" fillId="7" borderId="1" xfId="0" applyNumberFormat="1" applyFont="1" applyFill="1" applyBorder="1" applyAlignment="1">
      <alignment horizontal="center" wrapText="1"/>
    </xf>
    <xf numFmtId="1" fontId="17" fillId="7" borderId="1" xfId="0" applyNumberFormat="1" applyFont="1" applyFill="1" applyBorder="1" applyAlignment="1">
      <alignment horizontal="center"/>
    </xf>
    <xf numFmtId="1" fontId="17" fillId="7" borderId="1" xfId="0" applyNumberFormat="1" applyFont="1" applyFill="1" applyBorder="1" applyAlignment="1">
      <alignment horizontal="center" wrapText="1"/>
    </xf>
    <xf numFmtId="1" fontId="18" fillId="7" borderId="1" xfId="0" applyNumberFormat="1" applyFont="1" applyFill="1" applyBorder="1" applyAlignment="1">
      <alignment horizontal="left" vertical="top"/>
    </xf>
    <xf numFmtId="1" fontId="21" fillId="7" borderId="1" xfId="0" applyNumberFormat="1" applyFont="1" applyFill="1" applyBorder="1" applyAlignment="1">
      <alignment horizontal="left" wrapText="1"/>
    </xf>
    <xf numFmtId="1" fontId="19" fillId="7" borderId="1" xfId="0" applyNumberFormat="1" applyFont="1" applyFill="1" applyBorder="1" applyAlignment="1">
      <alignment horizontal="center" wrapText="1"/>
    </xf>
    <xf numFmtId="164" fontId="18" fillId="7" borderId="1" xfId="0" applyNumberFormat="1" applyFont="1" applyFill="1" applyBorder="1" applyAlignment="1">
      <alignment horizontal="center"/>
    </xf>
    <xf numFmtId="1" fontId="18" fillId="7" borderId="1" xfId="0" applyNumberFormat="1" applyFont="1" applyFill="1" applyBorder="1" applyAlignment="1">
      <alignment horizontal="center"/>
    </xf>
    <xf numFmtId="1" fontId="18" fillId="8" borderId="5" xfId="0" applyNumberFormat="1" applyFont="1" applyFill="1" applyBorder="1" applyAlignment="1">
      <alignment horizontal="center"/>
    </xf>
    <xf numFmtId="1" fontId="17" fillId="8" borderId="1" xfId="0" applyNumberFormat="1" applyFont="1" applyFill="1" applyBorder="1" applyAlignment="1">
      <alignment horizontal="center"/>
    </xf>
    <xf numFmtId="1" fontId="18" fillId="8" borderId="1" xfId="0" applyNumberFormat="1" applyFont="1" applyFill="1" applyBorder="1" applyAlignment="1">
      <alignment horizontal="center"/>
    </xf>
    <xf numFmtId="1" fontId="29" fillId="8" borderId="1" xfId="0" applyNumberFormat="1" applyFont="1" applyFill="1" applyBorder="1" applyAlignment="1">
      <alignment horizontal="center"/>
    </xf>
    <xf numFmtId="1" fontId="28" fillId="8" borderId="1" xfId="0" applyNumberFormat="1" applyFont="1" applyFill="1" applyBorder="1" applyAlignment="1">
      <alignment horizontal="center"/>
    </xf>
    <xf numFmtId="1" fontId="19" fillId="8" borderId="1" xfId="0" applyNumberFormat="1" applyFont="1" applyFill="1" applyBorder="1" applyAlignment="1">
      <alignment horizontal="center"/>
    </xf>
    <xf numFmtId="1" fontId="21" fillId="8" borderId="1" xfId="0" applyNumberFormat="1" applyFont="1" applyFill="1" applyBorder="1" applyAlignment="1">
      <alignment horizontal="center"/>
    </xf>
    <xf numFmtId="1" fontId="19" fillId="8" borderId="1" xfId="0" applyNumberFormat="1" applyFont="1" applyFill="1" applyBorder="1" applyAlignment="1">
      <alignment horizontal="center" wrapText="1"/>
    </xf>
    <xf numFmtId="1" fontId="19" fillId="8" borderId="1" xfId="0" applyNumberFormat="1" applyFont="1" applyFill="1" applyBorder="1" applyAlignment="1">
      <alignment horizontal="left" wrapText="1"/>
    </xf>
    <xf numFmtId="1" fontId="18" fillId="2" borderId="0" xfId="0" applyNumberFormat="1" applyFont="1" applyFill="1" applyAlignment="1"/>
    <xf numFmtId="0" fontId="18" fillId="2" borderId="10" xfId="0" applyFont="1" applyFill="1" applyBorder="1" applyAlignment="1"/>
    <xf numFmtId="1" fontId="18" fillId="2" borderId="2" xfId="0" applyNumberFormat="1" applyFont="1" applyFill="1" applyBorder="1" applyAlignment="1">
      <alignment vertical="center" wrapText="1"/>
    </xf>
    <xf numFmtId="1" fontId="17" fillId="7" borderId="2" xfId="0" applyNumberFormat="1" applyFont="1" applyFill="1" applyBorder="1" applyAlignment="1"/>
    <xf numFmtId="1" fontId="19" fillId="2" borderId="3" xfId="0" applyNumberFormat="1" applyFont="1" applyFill="1" applyBorder="1" applyAlignment="1">
      <alignment horizontal="center" textRotation="90" wrapText="1"/>
    </xf>
    <xf numFmtId="1" fontId="17" fillId="0" borderId="1" xfId="0" applyNumberFormat="1" applyFont="1" applyFill="1" applyBorder="1" applyAlignment="1">
      <alignment horizontal="center" vertical="top"/>
    </xf>
    <xf numFmtId="1" fontId="17" fillId="0" borderId="1" xfId="0" applyNumberFormat="1" applyFont="1" applyFill="1" applyBorder="1" applyAlignment="1">
      <alignment horizontal="left" wrapText="1"/>
    </xf>
    <xf numFmtId="1" fontId="17" fillId="0" borderId="1" xfId="0" applyNumberFormat="1" applyFont="1" applyFill="1" applyBorder="1" applyAlignment="1">
      <alignment horizontal="center" wrapText="1"/>
    </xf>
    <xf numFmtId="1" fontId="17" fillId="0" borderId="1" xfId="0" applyNumberFormat="1" applyFont="1" applyFill="1" applyBorder="1" applyAlignment="1">
      <alignment horizontal="center"/>
    </xf>
    <xf numFmtId="1" fontId="17" fillId="0" borderId="1" xfId="0" applyNumberFormat="1" applyFont="1" applyFill="1" applyBorder="1" applyAlignment="1">
      <alignment horizontal="left"/>
    </xf>
    <xf numFmtId="1" fontId="17" fillId="0" borderId="1" xfId="0" applyNumberFormat="1" applyFont="1" applyFill="1" applyBorder="1"/>
    <xf numFmtId="0" fontId="27" fillId="0" borderId="0" xfId="0" applyFont="1" applyFill="1"/>
    <xf numFmtId="1" fontId="18" fillId="2" borderId="1" xfId="0" applyNumberFormat="1" applyFont="1" applyFill="1" applyBorder="1" applyAlignment="1">
      <alignment horizontal="center"/>
    </xf>
    <xf numFmtId="1" fontId="18" fillId="0" borderId="1" xfId="0" applyNumberFormat="1" applyFont="1" applyFill="1" applyBorder="1" applyAlignment="1">
      <alignment horizontal="center" vertical="top"/>
    </xf>
    <xf numFmtId="1" fontId="18" fillId="0" borderId="1" xfId="0" applyNumberFormat="1" applyFont="1" applyFill="1" applyBorder="1" applyAlignment="1">
      <alignment horizontal="left" wrapText="1"/>
    </xf>
    <xf numFmtId="1" fontId="18" fillId="0" borderId="1" xfId="0" applyNumberFormat="1" applyFont="1" applyFill="1" applyBorder="1" applyAlignment="1">
      <alignment horizontal="center" wrapText="1"/>
    </xf>
    <xf numFmtId="1" fontId="18" fillId="0" borderId="1" xfId="0" applyNumberFormat="1" applyFont="1" applyFill="1" applyBorder="1" applyAlignment="1">
      <alignment horizontal="center"/>
    </xf>
    <xf numFmtId="164" fontId="18" fillId="0" borderId="1" xfId="0" applyNumberFormat="1" applyFont="1" applyFill="1" applyBorder="1" applyAlignment="1">
      <alignment horizontal="center"/>
    </xf>
    <xf numFmtId="1" fontId="18" fillId="0" borderId="1" xfId="0" applyNumberFormat="1" applyFont="1" applyFill="1" applyBorder="1"/>
    <xf numFmtId="0" fontId="18" fillId="0" borderId="1" xfId="0" applyNumberFormat="1" applyFont="1" applyFill="1" applyBorder="1" applyAlignment="1">
      <alignment horizontal="center"/>
    </xf>
    <xf numFmtId="0" fontId="18" fillId="2" borderId="1" xfId="0" applyNumberFormat="1" applyFont="1" applyFill="1" applyBorder="1" applyAlignment="1">
      <alignment horizontal="center"/>
    </xf>
    <xf numFmtId="0" fontId="17" fillId="2" borderId="1" xfId="0" applyNumberFormat="1" applyFont="1" applyFill="1" applyBorder="1" applyAlignment="1">
      <alignment horizontal="center"/>
    </xf>
    <xf numFmtId="1" fontId="18" fillId="0" borderId="5" xfId="0" applyNumberFormat="1" applyFont="1" applyFill="1" applyBorder="1" applyAlignment="1">
      <alignment horizontal="center"/>
    </xf>
    <xf numFmtId="1" fontId="29" fillId="0" borderId="1" xfId="0" applyNumberFormat="1" applyFont="1" applyFill="1" applyBorder="1" applyAlignment="1">
      <alignment horizontal="center"/>
    </xf>
    <xf numFmtId="1" fontId="17" fillId="7" borderId="2" xfId="0" applyNumberFormat="1" applyFont="1" applyFill="1" applyBorder="1" applyAlignment="1">
      <alignment horizontal="center"/>
    </xf>
    <xf numFmtId="1" fontId="28" fillId="0" borderId="1" xfId="0" applyNumberFormat="1" applyFont="1" applyFill="1" applyBorder="1" applyAlignment="1">
      <alignment horizontal="center"/>
    </xf>
    <xf numFmtId="1" fontId="19" fillId="0" borderId="1" xfId="0" applyNumberFormat="1" applyFont="1" applyFill="1" applyBorder="1" applyAlignment="1">
      <alignment horizontal="center" wrapText="1"/>
    </xf>
    <xf numFmtId="1" fontId="19" fillId="0" borderId="1" xfId="0" applyNumberFormat="1" applyFont="1" applyFill="1" applyBorder="1" applyAlignment="1">
      <alignment horizontal="left" wrapText="1"/>
    </xf>
    <xf numFmtId="1" fontId="19" fillId="0" borderId="1" xfId="0" applyNumberFormat="1" applyFont="1" applyFill="1" applyBorder="1" applyAlignment="1">
      <alignment horizontal="center"/>
    </xf>
    <xf numFmtId="1" fontId="21" fillId="0" borderId="1" xfId="0" applyNumberFormat="1" applyFont="1" applyFill="1" applyBorder="1" applyAlignment="1">
      <alignment horizontal="center"/>
    </xf>
    <xf numFmtId="1" fontId="20" fillId="0" borderId="1" xfId="0" applyNumberFormat="1" applyFont="1" applyFill="1" applyBorder="1"/>
    <xf numFmtId="1" fontId="18" fillId="9" borderId="1" xfId="0" applyNumberFormat="1" applyFont="1" applyFill="1" applyBorder="1" applyAlignment="1">
      <alignment horizontal="center"/>
    </xf>
    <xf numFmtId="1" fontId="28" fillId="9" borderId="1" xfId="0" applyNumberFormat="1" applyFont="1" applyFill="1" applyBorder="1" applyAlignment="1">
      <alignment horizontal="center"/>
    </xf>
    <xf numFmtId="1" fontId="17" fillId="9" borderId="1" xfId="0" applyNumberFormat="1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17" fillId="2" borderId="0" xfId="0" applyNumberFormat="1" applyFont="1" applyFill="1" applyAlignment="1"/>
    <xf numFmtId="0" fontId="17" fillId="2" borderId="1" xfId="0" applyFont="1" applyFill="1" applyBorder="1" applyAlignment="1">
      <alignment horizontal="center" vertical="top"/>
    </xf>
    <xf numFmtId="0" fontId="17" fillId="2" borderId="1" xfId="0" applyFont="1" applyFill="1" applyBorder="1" applyAlignment="1">
      <alignment horizontal="left" wrapText="1"/>
    </xf>
    <xf numFmtId="0" fontId="17" fillId="2" borderId="5" xfId="0" applyFont="1" applyFill="1" applyBorder="1" applyAlignment="1">
      <alignment horizontal="left" wrapText="1"/>
    </xf>
    <xf numFmtId="0" fontId="18" fillId="2" borderId="5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1" fontId="17" fillId="2" borderId="8" xfId="0" applyNumberFormat="1" applyFont="1" applyFill="1" applyBorder="1" applyAlignment="1">
      <alignment horizontal="center"/>
    </xf>
    <xf numFmtId="1" fontId="31" fillId="0" borderId="1" xfId="0" applyNumberFormat="1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left"/>
    </xf>
    <xf numFmtId="1" fontId="31" fillId="0" borderId="1" xfId="0" applyNumberFormat="1" applyFont="1" applyFill="1" applyBorder="1"/>
    <xf numFmtId="0" fontId="18" fillId="2" borderId="1" xfId="0" applyFont="1" applyFill="1" applyBorder="1" applyAlignment="1">
      <alignment horizontal="left" wrapText="1"/>
    </xf>
    <xf numFmtId="1" fontId="18" fillId="3" borderId="5" xfId="0" applyNumberFormat="1" applyFont="1" applyFill="1" applyBorder="1" applyAlignment="1">
      <alignment horizontal="center"/>
    </xf>
    <xf numFmtId="0" fontId="18" fillId="2" borderId="5" xfId="0" applyFont="1" applyFill="1" applyBorder="1" applyAlignment="1">
      <alignment horizontal="left"/>
    </xf>
    <xf numFmtId="0" fontId="20" fillId="2" borderId="1" xfId="0" applyFont="1" applyFill="1" applyBorder="1"/>
    <xf numFmtId="0" fontId="18" fillId="2" borderId="5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left" wrapText="1"/>
    </xf>
    <xf numFmtId="0" fontId="17" fillId="2" borderId="7" xfId="0" applyFont="1" applyFill="1" applyBorder="1" applyAlignment="1">
      <alignment horizontal="center"/>
    </xf>
    <xf numFmtId="1" fontId="17" fillId="8" borderId="5" xfId="0" applyNumberFormat="1" applyFont="1" applyFill="1" applyBorder="1" applyAlignment="1">
      <alignment horizontal="center"/>
    </xf>
    <xf numFmtId="1" fontId="17" fillId="2" borderId="5" xfId="0" applyNumberFormat="1" applyFont="1" applyFill="1" applyBorder="1" applyAlignment="1">
      <alignment horizontal="center"/>
    </xf>
    <xf numFmtId="1" fontId="17" fillId="0" borderId="5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left"/>
    </xf>
    <xf numFmtId="0" fontId="32" fillId="2" borderId="5" xfId="0" applyFont="1" applyFill="1" applyBorder="1" applyAlignment="1">
      <alignment horizontal="left"/>
    </xf>
    <xf numFmtId="0" fontId="32" fillId="2" borderId="5" xfId="0" applyFont="1" applyFill="1" applyBorder="1" applyAlignment="1">
      <alignment horizontal="center"/>
    </xf>
    <xf numFmtId="0" fontId="32" fillId="2" borderId="7" xfId="0" applyFont="1" applyFill="1" applyBorder="1" applyAlignment="1">
      <alignment horizontal="center"/>
    </xf>
    <xf numFmtId="1" fontId="32" fillId="2" borderId="1" xfId="0" applyNumberFormat="1" applyFont="1" applyFill="1" applyBorder="1" applyAlignment="1">
      <alignment horizontal="center"/>
    </xf>
    <xf numFmtId="1" fontId="32" fillId="2" borderId="8" xfId="0" applyNumberFormat="1" applyFont="1" applyFill="1" applyBorder="1" applyAlignment="1">
      <alignment horizontal="center"/>
    </xf>
    <xf numFmtId="1" fontId="32" fillId="8" borderId="5" xfId="0" applyNumberFormat="1" applyFont="1" applyFill="1" applyBorder="1" applyAlignment="1">
      <alignment horizontal="center"/>
    </xf>
    <xf numFmtId="1" fontId="32" fillId="2" borderId="5" xfId="0" applyNumberFormat="1" applyFont="1" applyFill="1" applyBorder="1" applyAlignment="1">
      <alignment horizontal="center"/>
    </xf>
    <xf numFmtId="1" fontId="32" fillId="0" borderId="5" xfId="0" applyNumberFormat="1" applyFont="1" applyFill="1" applyBorder="1" applyAlignment="1">
      <alignment horizontal="center"/>
    </xf>
    <xf numFmtId="1" fontId="33" fillId="0" borderId="1" xfId="0" applyNumberFormat="1" applyFont="1" applyFill="1" applyBorder="1"/>
    <xf numFmtId="0" fontId="18" fillId="7" borderId="5" xfId="0" applyFont="1" applyFill="1" applyBorder="1" applyAlignment="1">
      <alignment horizontal="left"/>
    </xf>
    <xf numFmtId="0" fontId="21" fillId="7" borderId="1" xfId="0" applyFont="1" applyFill="1" applyBorder="1" applyAlignment="1">
      <alignment horizontal="left" wrapText="1"/>
    </xf>
    <xf numFmtId="0" fontId="21" fillId="7" borderId="5" xfId="0" applyFont="1" applyFill="1" applyBorder="1" applyAlignment="1">
      <alignment horizontal="left" wrapText="1"/>
    </xf>
    <xf numFmtId="0" fontId="18" fillId="7" borderId="5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1" fontId="18" fillId="7" borderId="5" xfId="0" applyNumberFormat="1" applyFont="1" applyFill="1" applyBorder="1" applyAlignment="1">
      <alignment horizontal="center"/>
    </xf>
    <xf numFmtId="1" fontId="17" fillId="7" borderId="8" xfId="0" applyNumberFormat="1" applyFont="1" applyFill="1" applyBorder="1" applyAlignment="1">
      <alignment horizontal="center"/>
    </xf>
    <xf numFmtId="1" fontId="17" fillId="7" borderId="5" xfId="0" applyNumberFormat="1" applyFont="1" applyFill="1" applyBorder="1" applyAlignment="1">
      <alignment horizontal="center"/>
    </xf>
    <xf numFmtId="1" fontId="18" fillId="7" borderId="1" xfId="0" applyNumberFormat="1" applyFont="1" applyFill="1" applyBorder="1"/>
    <xf numFmtId="0" fontId="21" fillId="2" borderId="5" xfId="0" applyFont="1" applyFill="1" applyBorder="1" applyAlignment="1">
      <alignment horizontal="left" wrapText="1"/>
    </xf>
    <xf numFmtId="0" fontId="17" fillId="8" borderId="1" xfId="0" applyFont="1" applyFill="1" applyBorder="1" applyAlignment="1">
      <alignment horizontal="center"/>
    </xf>
    <xf numFmtId="0" fontId="17" fillId="8" borderId="5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8" fillId="8" borderId="5" xfId="0" applyFont="1" applyFill="1" applyBorder="1" applyAlignment="1">
      <alignment horizontal="center"/>
    </xf>
    <xf numFmtId="0" fontId="18" fillId="0" borderId="1" xfId="0" applyFont="1" applyFill="1" applyBorder="1"/>
    <xf numFmtId="0" fontId="17" fillId="2" borderId="1" xfId="0" applyFont="1" applyFill="1" applyBorder="1" applyAlignment="1">
      <alignment horizontal="left" vertical="top"/>
    </xf>
    <xf numFmtId="0" fontId="17" fillId="2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49" fontId="18" fillId="2" borderId="1" xfId="0" applyNumberFormat="1" applyFont="1" applyFill="1" applyBorder="1" applyAlignment="1">
      <alignment horizontal="center" vertical="top"/>
    </xf>
    <xf numFmtId="49" fontId="18" fillId="2" borderId="5" xfId="0" applyNumberFormat="1" applyFont="1" applyFill="1" applyBorder="1" applyAlignment="1">
      <alignment horizontal="left"/>
    </xf>
    <xf numFmtId="0" fontId="18" fillId="2" borderId="1" xfId="0" applyFont="1" applyFill="1" applyBorder="1" applyAlignment="1">
      <alignment horizontal="center"/>
    </xf>
    <xf numFmtId="0" fontId="18" fillId="8" borderId="1" xfId="0" applyFont="1" applyFill="1" applyBorder="1"/>
    <xf numFmtId="0" fontId="18" fillId="2" borderId="1" xfId="0" applyFont="1" applyFill="1" applyBorder="1"/>
    <xf numFmtId="0" fontId="18" fillId="0" borderId="1" xfId="0" applyFont="1" applyFill="1" applyBorder="1" applyAlignment="1">
      <alignment horizontal="center"/>
    </xf>
    <xf numFmtId="0" fontId="18" fillId="8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49" fontId="19" fillId="2" borderId="1" xfId="0" applyNumberFormat="1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/>
    </xf>
    <xf numFmtId="49" fontId="18" fillId="7" borderId="1" xfId="0" applyNumberFormat="1" applyFont="1" applyFill="1" applyBorder="1" applyAlignment="1">
      <alignment horizontal="center" vertical="top"/>
    </xf>
    <xf numFmtId="0" fontId="18" fillId="7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/>
    </xf>
    <xf numFmtId="0" fontId="17" fillId="7" borderId="2" xfId="0" applyFont="1" applyFill="1" applyBorder="1" applyAlignment="1"/>
    <xf numFmtId="0" fontId="17" fillId="7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right"/>
    </xf>
    <xf numFmtId="0" fontId="17" fillId="0" borderId="1" xfId="0" applyFont="1" applyFill="1" applyBorder="1"/>
    <xf numFmtId="0" fontId="18" fillId="7" borderId="1" xfId="0" applyFont="1" applyFill="1" applyBorder="1" applyAlignment="1">
      <alignment horizontal="left" vertical="top"/>
    </xf>
    <xf numFmtId="0" fontId="18" fillId="7" borderId="1" xfId="0" applyFont="1" applyFill="1" applyBorder="1"/>
    <xf numFmtId="0" fontId="17" fillId="0" borderId="1" xfId="0" applyFont="1" applyFill="1" applyBorder="1" applyAlignment="1">
      <alignment horizontal="center" vertical="top"/>
    </xf>
    <xf numFmtId="0" fontId="17" fillId="0" borderId="1" xfId="0" applyFont="1" applyFill="1" applyBorder="1" applyAlignment="1">
      <alignment horizontal="left" wrapText="1"/>
    </xf>
    <xf numFmtId="0" fontId="18" fillId="9" borderId="1" xfId="0" applyFont="1" applyFill="1" applyBorder="1" applyAlignment="1">
      <alignment horizontal="center"/>
    </xf>
    <xf numFmtId="49" fontId="17" fillId="0" borderId="1" xfId="0" applyNumberFormat="1" applyFont="1" applyFill="1" applyBorder="1" applyAlignment="1">
      <alignment horizontal="center" vertical="top"/>
    </xf>
    <xf numFmtId="0" fontId="17" fillId="9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 vertical="top"/>
    </xf>
    <xf numFmtId="1" fontId="35" fillId="3" borderId="1" xfId="0" applyNumberFormat="1" applyFont="1" applyFill="1" applyBorder="1" applyAlignment="1">
      <alignment horizontal="center"/>
    </xf>
    <xf numFmtId="1" fontId="18" fillId="2" borderId="1" xfId="0" applyNumberFormat="1" applyFont="1" applyFill="1" applyBorder="1" applyAlignment="1">
      <alignment horizontal="center"/>
    </xf>
    <xf numFmtId="1" fontId="18" fillId="2" borderId="1" xfId="0" applyNumberFormat="1" applyFont="1" applyFill="1" applyBorder="1" applyAlignment="1">
      <alignment horizontal="center"/>
    </xf>
    <xf numFmtId="1" fontId="19" fillId="2" borderId="1" xfId="0" applyNumberFormat="1" applyFont="1" applyFill="1" applyBorder="1" applyAlignment="1">
      <alignment horizontal="center" textRotation="90" wrapText="1"/>
    </xf>
    <xf numFmtId="1" fontId="18" fillId="2" borderId="1" xfId="0" applyNumberFormat="1" applyFont="1" applyFill="1" applyBorder="1" applyAlignment="1">
      <alignment horizontal="center"/>
    </xf>
    <xf numFmtId="1" fontId="19" fillId="2" borderId="5" xfId="0" applyNumberFormat="1" applyFont="1" applyFill="1" applyBorder="1" applyAlignment="1">
      <alignment horizontal="center" vertical="center" textRotation="90" wrapText="1"/>
    </xf>
    <xf numFmtId="1" fontId="19" fillId="2" borderId="9" xfId="0" applyNumberFormat="1" applyFont="1" applyFill="1" applyBorder="1" applyAlignment="1">
      <alignment horizontal="center" vertical="center" textRotation="90" wrapText="1"/>
    </xf>
    <xf numFmtId="1" fontId="19" fillId="2" borderId="3" xfId="0" applyNumberFormat="1" applyFont="1" applyFill="1" applyBorder="1" applyAlignment="1">
      <alignment horizontal="center" vertical="center" textRotation="90" wrapText="1"/>
    </xf>
    <xf numFmtId="1" fontId="18" fillId="2" borderId="1" xfId="0" applyNumberFormat="1" applyFont="1" applyFill="1" applyBorder="1" applyAlignment="1">
      <alignment horizontal="center" vertical="top" wrapText="1"/>
    </xf>
    <xf numFmtId="1" fontId="18" fillId="2" borderId="2" xfId="0" applyNumberFormat="1" applyFont="1" applyFill="1" applyBorder="1" applyAlignment="1">
      <alignment horizontal="center" vertical="top" wrapText="1"/>
    </xf>
    <xf numFmtId="1" fontId="18" fillId="2" borderId="6" xfId="0" applyNumberFormat="1" applyFont="1" applyFill="1" applyBorder="1" applyAlignment="1">
      <alignment horizontal="center" vertical="top" wrapText="1"/>
    </xf>
    <xf numFmtId="1" fontId="18" fillId="2" borderId="6" xfId="0" applyNumberFormat="1" applyFont="1" applyFill="1" applyBorder="1" applyAlignment="1">
      <alignment horizontal="center"/>
    </xf>
    <xf numFmtId="1" fontId="18" fillId="2" borderId="15" xfId="0" applyNumberFormat="1" applyFont="1" applyFill="1" applyBorder="1" applyAlignment="1">
      <alignment horizontal="center" vertical="top" wrapText="1"/>
    </xf>
    <xf numFmtId="1" fontId="18" fillId="2" borderId="2" xfId="0" applyNumberFormat="1" applyFont="1" applyFill="1" applyBorder="1" applyAlignment="1">
      <alignment horizontal="center"/>
    </xf>
    <xf numFmtId="1" fontId="18" fillId="2" borderId="15" xfId="0" applyNumberFormat="1" applyFont="1" applyFill="1" applyBorder="1" applyAlignment="1">
      <alignment horizontal="center"/>
    </xf>
    <xf numFmtId="1" fontId="19" fillId="2" borderId="2" xfId="0" applyNumberFormat="1" applyFont="1" applyFill="1" applyBorder="1" applyAlignment="1">
      <alignment horizontal="left" wrapText="1"/>
    </xf>
    <xf numFmtId="1" fontId="19" fillId="2" borderId="15" xfId="0" applyNumberFormat="1" applyFont="1" applyFill="1" applyBorder="1" applyAlignment="1">
      <alignment horizontal="left" wrapText="1"/>
    </xf>
    <xf numFmtId="1" fontId="19" fillId="2" borderId="6" xfId="0" applyNumberFormat="1" applyFont="1" applyFill="1" applyBorder="1" applyAlignment="1">
      <alignment horizontal="left" wrapText="1"/>
    </xf>
    <xf numFmtId="1" fontId="19" fillId="2" borderId="2" xfId="0" applyNumberFormat="1" applyFont="1" applyFill="1" applyBorder="1" applyAlignment="1">
      <alignment horizontal="left"/>
    </xf>
    <xf numFmtId="1" fontId="19" fillId="2" borderId="15" xfId="0" applyNumberFormat="1" applyFont="1" applyFill="1" applyBorder="1" applyAlignment="1">
      <alignment horizontal="left"/>
    </xf>
    <xf numFmtId="1" fontId="19" fillId="2" borderId="6" xfId="0" applyNumberFormat="1" applyFont="1" applyFill="1" applyBorder="1" applyAlignment="1">
      <alignment horizontal="left"/>
    </xf>
    <xf numFmtId="1" fontId="19" fillId="2" borderId="7" xfId="0" applyNumberFormat="1" applyFont="1" applyFill="1" applyBorder="1" applyAlignment="1">
      <alignment horizontal="center" vertical="center"/>
    </xf>
    <xf numFmtId="1" fontId="19" fillId="2" borderId="12" xfId="0" applyNumberFormat="1" applyFont="1" applyFill="1" applyBorder="1" applyAlignment="1">
      <alignment horizontal="center" vertical="center"/>
    </xf>
    <xf numFmtId="1" fontId="19" fillId="2" borderId="4" xfId="0" applyNumberFormat="1" applyFont="1" applyFill="1" applyBorder="1" applyAlignment="1">
      <alignment horizontal="center" vertical="center"/>
    </xf>
    <xf numFmtId="1" fontId="28" fillId="2" borderId="2" xfId="0" applyNumberFormat="1" applyFont="1" applyFill="1" applyBorder="1" applyAlignment="1">
      <alignment horizontal="center" wrapText="1"/>
    </xf>
    <xf numFmtId="1" fontId="28" fillId="2" borderId="15" xfId="0" applyNumberFormat="1" applyFont="1" applyFill="1" applyBorder="1" applyAlignment="1">
      <alignment horizontal="center" wrapText="1"/>
    </xf>
    <xf numFmtId="1" fontId="28" fillId="2" borderId="6" xfId="0" applyNumberFormat="1" applyFont="1" applyFill="1" applyBorder="1" applyAlignment="1">
      <alignment horizontal="center" wrapText="1"/>
    </xf>
    <xf numFmtId="0" fontId="18" fillId="2" borderId="5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1" fontId="19" fillId="2" borderId="5" xfId="0" applyNumberFormat="1" applyFont="1" applyFill="1" applyBorder="1" applyAlignment="1">
      <alignment horizontal="center" textRotation="90" wrapText="1"/>
    </xf>
    <xf numFmtId="1" fontId="18" fillId="2" borderId="3" xfId="0" applyNumberFormat="1" applyFont="1" applyFill="1" applyBorder="1" applyAlignment="1"/>
    <xf numFmtId="1" fontId="19" fillId="2" borderId="11" xfId="0" applyNumberFormat="1" applyFont="1" applyFill="1" applyBorder="1" applyAlignment="1">
      <alignment horizontal="center" vertical="center"/>
    </xf>
    <xf numFmtId="1" fontId="19" fillId="2" borderId="8" xfId="0" applyNumberFormat="1" applyFont="1" applyFill="1" applyBorder="1" applyAlignment="1">
      <alignment horizontal="center" vertical="center"/>
    </xf>
    <xf numFmtId="1" fontId="19" fillId="2" borderId="0" xfId="0" applyNumberFormat="1" applyFont="1" applyFill="1" applyBorder="1" applyAlignment="1">
      <alignment horizontal="center" vertical="center"/>
    </xf>
    <xf numFmtId="1" fontId="19" fillId="2" borderId="13" xfId="0" applyNumberFormat="1" applyFont="1" applyFill="1" applyBorder="1" applyAlignment="1">
      <alignment horizontal="center" vertical="center"/>
    </xf>
    <xf numFmtId="1" fontId="19" fillId="2" borderId="10" xfId="0" applyNumberFormat="1" applyFont="1" applyFill="1" applyBorder="1" applyAlignment="1">
      <alignment horizontal="center" vertical="center"/>
    </xf>
    <xf numFmtId="1" fontId="19" fillId="2" borderId="14" xfId="0" applyNumberFormat="1" applyFont="1" applyFill="1" applyBorder="1" applyAlignment="1">
      <alignment horizontal="center" vertical="center"/>
    </xf>
    <xf numFmtId="1" fontId="18" fillId="2" borderId="5" xfId="0" applyNumberFormat="1" applyFont="1" applyFill="1" applyBorder="1" applyAlignment="1">
      <alignment horizontal="center" vertical="center"/>
    </xf>
    <xf numFmtId="1" fontId="18" fillId="2" borderId="9" xfId="0" applyNumberFormat="1" applyFont="1" applyFill="1" applyBorder="1" applyAlignment="1">
      <alignment horizontal="center" vertical="center"/>
    </xf>
    <xf numFmtId="1" fontId="18" fillId="2" borderId="3" xfId="0" applyNumberFormat="1" applyFont="1" applyFill="1" applyBorder="1" applyAlignment="1">
      <alignment horizontal="center" vertical="center"/>
    </xf>
    <xf numFmtId="1" fontId="18" fillId="2" borderId="5" xfId="0" applyNumberFormat="1" applyFont="1" applyFill="1" applyBorder="1" applyAlignment="1">
      <alignment horizontal="center" vertical="center" wrapText="1"/>
    </xf>
    <xf numFmtId="1" fontId="18" fillId="2" borderId="9" xfId="0" applyNumberFormat="1" applyFont="1" applyFill="1" applyBorder="1" applyAlignment="1">
      <alignment horizontal="center" vertical="center" wrapText="1"/>
    </xf>
    <xf numFmtId="1" fontId="18" fillId="2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1" xfId="0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wrapText="1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" fontId="2" fillId="2" borderId="0" xfId="0" applyNumberFormat="1" applyFont="1" applyFill="1"/>
    <xf numFmtId="0" fontId="36" fillId="0" borderId="0" xfId="0" applyFont="1" applyFill="1" applyBorder="1" applyAlignment="1">
      <alignment horizontal="center" wrapText="1"/>
    </xf>
    <xf numFmtId="0" fontId="37" fillId="0" borderId="0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0</xdr:row>
      <xdr:rowOff>0</xdr:rowOff>
    </xdr:from>
    <xdr:ext cx="1463937" cy="805574"/>
    <xdr:pic>
      <xdr:nvPicPr>
        <xdr:cNvPr id="2" name="image1.jpe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7400" y="0"/>
          <a:ext cx="1463937" cy="8055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381"/>
  <sheetViews>
    <sheetView tabSelected="1" zoomScale="87" zoomScaleNormal="87" zoomScaleSheetLayoutView="50" workbookViewId="0">
      <pane ySplit="7" topLeftCell="A8" activePane="bottomLeft" state="frozen"/>
      <selection pane="bottomLeft" activeCell="I22" sqref="I22"/>
    </sheetView>
  </sheetViews>
  <sheetFormatPr defaultColWidth="8.85546875" defaultRowHeight="11.25" x14ac:dyDescent="0.2"/>
  <cols>
    <col min="1" max="1" width="11.28515625" style="163" bestFit="1" customWidth="1"/>
    <col min="2" max="2" width="36.7109375" style="163" customWidth="1"/>
    <col min="3" max="3" width="15" style="164" customWidth="1"/>
    <col min="4" max="4" width="6.28515625" style="163" customWidth="1"/>
    <col min="5" max="6" width="4.7109375" style="163" customWidth="1"/>
    <col min="7" max="7" width="4.5703125" style="163" customWidth="1"/>
    <col min="8" max="8" width="8.28515625" style="163" customWidth="1"/>
    <col min="9" max="9" width="8.140625" style="163" customWidth="1"/>
    <col min="10" max="10" width="7.85546875" style="163" customWidth="1"/>
    <col min="11" max="13" width="6.5703125" style="163" customWidth="1"/>
    <col min="14" max="14" width="5.7109375" style="163" customWidth="1"/>
    <col min="15" max="15" width="5" style="163" customWidth="1"/>
    <col min="16" max="16" width="6.140625" style="163" customWidth="1"/>
    <col min="17" max="17" width="5.140625" style="163" customWidth="1"/>
    <col min="18" max="19" width="6.42578125" style="163" customWidth="1"/>
    <col min="20" max="22" width="6.5703125" style="163" customWidth="1"/>
    <col min="23" max="23" width="7" style="163" customWidth="1"/>
    <col min="24" max="24" width="6.28515625" style="48" customWidth="1"/>
    <col min="25" max="25" width="5.42578125" style="48" customWidth="1"/>
    <col min="26" max="26" width="6.5703125" style="48" customWidth="1"/>
    <col min="27" max="16384" width="8.85546875" style="48"/>
  </cols>
  <sheetData>
    <row r="1" spans="1:32" ht="51" customHeight="1" x14ac:dyDescent="0.2">
      <c r="A1" s="48"/>
      <c r="B1" s="48"/>
      <c r="C1" s="48"/>
      <c r="D1" s="48"/>
      <c r="E1" s="48"/>
      <c r="F1" s="48"/>
      <c r="G1" s="48"/>
      <c r="H1" s="48"/>
      <c r="I1" s="383"/>
      <c r="J1" s="383"/>
      <c r="K1" s="383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</row>
    <row r="2" spans="1:32" ht="26.25" customHeight="1" x14ac:dyDescent="0.25">
      <c r="A2" s="48"/>
      <c r="B2" s="48"/>
      <c r="C2" s="48"/>
      <c r="D2" s="48"/>
      <c r="E2" s="48"/>
      <c r="F2" s="48"/>
      <c r="G2" s="48"/>
      <c r="H2" s="48"/>
      <c r="I2" s="383"/>
      <c r="J2" s="383"/>
      <c r="K2" s="383"/>
      <c r="L2" s="48"/>
      <c r="M2" s="48"/>
      <c r="N2" s="48"/>
      <c r="O2" s="384" t="s">
        <v>315</v>
      </c>
      <c r="P2" s="384"/>
      <c r="Q2" s="384"/>
      <c r="R2" s="384"/>
      <c r="S2" s="384"/>
      <c r="T2" s="384"/>
      <c r="U2" s="384"/>
      <c r="V2" s="384"/>
      <c r="W2" s="385"/>
      <c r="X2" s="385"/>
      <c r="Y2" s="385"/>
      <c r="Z2" s="385"/>
      <c r="AA2" s="385"/>
      <c r="AB2" s="385"/>
      <c r="AC2" s="385"/>
      <c r="AD2" s="385"/>
      <c r="AE2" s="385"/>
      <c r="AF2" s="385"/>
    </row>
    <row r="3" spans="1:32" s="11" customFormat="1" ht="23.25" customHeight="1" x14ac:dyDescent="0.2">
      <c r="A3" s="207"/>
      <c r="B3" s="243" t="s">
        <v>316</v>
      </c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07"/>
    </row>
    <row r="4" spans="1:32" s="9" customFormat="1" ht="12.75" x14ac:dyDescent="0.2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</row>
    <row r="5" spans="1:32" s="166" customFormat="1" ht="12.75" x14ac:dyDescent="0.2">
      <c r="A5" s="356" t="s">
        <v>1</v>
      </c>
      <c r="B5" s="359" t="s">
        <v>2</v>
      </c>
      <c r="C5" s="173"/>
      <c r="D5" s="325" t="s">
        <v>3</v>
      </c>
      <c r="E5" s="325"/>
      <c r="F5" s="325"/>
      <c r="G5" s="325"/>
      <c r="H5" s="326"/>
      <c r="I5" s="322" t="s">
        <v>12</v>
      </c>
      <c r="J5" s="322" t="s">
        <v>48</v>
      </c>
      <c r="K5" s="326" t="s">
        <v>6</v>
      </c>
      <c r="L5" s="329"/>
      <c r="M5" s="329"/>
      <c r="N5" s="327"/>
      <c r="O5" s="327" t="s">
        <v>11</v>
      </c>
      <c r="P5" s="325"/>
      <c r="Q5" s="325"/>
      <c r="R5" s="325"/>
      <c r="S5" s="325"/>
      <c r="T5" s="325"/>
      <c r="U5" s="325"/>
      <c r="V5" s="325"/>
      <c r="W5" s="325"/>
      <c r="X5" s="48"/>
      <c r="Y5" s="48"/>
    </row>
    <row r="6" spans="1:32" s="167" customFormat="1" ht="12.75" x14ac:dyDescent="0.2">
      <c r="A6" s="357"/>
      <c r="B6" s="360"/>
      <c r="C6" s="174"/>
      <c r="D6" s="325"/>
      <c r="E6" s="325"/>
      <c r="F6" s="325"/>
      <c r="G6" s="325"/>
      <c r="H6" s="326"/>
      <c r="I6" s="323"/>
      <c r="J6" s="323"/>
      <c r="K6" s="348" t="s">
        <v>0</v>
      </c>
      <c r="L6" s="331" t="s">
        <v>52</v>
      </c>
      <c r="M6" s="328"/>
      <c r="N6" s="320" t="s">
        <v>51</v>
      </c>
      <c r="O6" s="328" t="s">
        <v>7</v>
      </c>
      <c r="P6" s="321"/>
      <c r="Q6" s="330" t="s">
        <v>8</v>
      </c>
      <c r="R6" s="328"/>
      <c r="S6" s="321" t="s">
        <v>9</v>
      </c>
      <c r="T6" s="321"/>
      <c r="U6" s="321" t="s">
        <v>10</v>
      </c>
      <c r="V6" s="321"/>
      <c r="W6" s="321"/>
      <c r="X6" s="48"/>
      <c r="Y6" s="48"/>
    </row>
    <row r="7" spans="1:32" ht="54" customHeight="1" x14ac:dyDescent="0.2">
      <c r="A7" s="358"/>
      <c r="B7" s="361"/>
      <c r="C7" s="175" t="s">
        <v>228</v>
      </c>
      <c r="D7" s="141" t="s">
        <v>5</v>
      </c>
      <c r="E7" s="141" t="s">
        <v>14</v>
      </c>
      <c r="F7" s="141" t="s">
        <v>167</v>
      </c>
      <c r="G7" s="141" t="s">
        <v>4</v>
      </c>
      <c r="H7" s="142" t="s">
        <v>13</v>
      </c>
      <c r="I7" s="324"/>
      <c r="J7" s="324"/>
      <c r="K7" s="349"/>
      <c r="L7" s="211" t="s">
        <v>49</v>
      </c>
      <c r="M7" s="211" t="s">
        <v>50</v>
      </c>
      <c r="N7" s="320"/>
      <c r="O7" s="143" t="s">
        <v>262</v>
      </c>
      <c r="P7" s="144" t="s">
        <v>15</v>
      </c>
      <c r="Q7" s="209" t="s">
        <v>119</v>
      </c>
      <c r="R7" s="144" t="s">
        <v>120</v>
      </c>
      <c r="S7" s="144" t="s">
        <v>16</v>
      </c>
      <c r="T7" s="144" t="s">
        <v>121</v>
      </c>
      <c r="U7" s="144" t="s">
        <v>17</v>
      </c>
      <c r="V7" s="144" t="s">
        <v>122</v>
      </c>
      <c r="W7" s="144" t="s">
        <v>290</v>
      </c>
    </row>
    <row r="8" spans="1:32" ht="15.75" customHeight="1" x14ac:dyDescent="0.2">
      <c r="A8" s="145">
        <v>1</v>
      </c>
      <c r="B8" s="145">
        <v>2</v>
      </c>
      <c r="C8" s="145">
        <v>3</v>
      </c>
      <c r="D8" s="145">
        <v>4</v>
      </c>
      <c r="E8" s="145">
        <v>5</v>
      </c>
      <c r="F8" s="146">
        <v>6</v>
      </c>
      <c r="G8" s="219">
        <v>7</v>
      </c>
      <c r="H8" s="219">
        <v>8</v>
      </c>
      <c r="I8" s="219">
        <v>9</v>
      </c>
      <c r="J8" s="219">
        <v>10</v>
      </c>
      <c r="K8" s="219">
        <v>11</v>
      </c>
      <c r="L8" s="219">
        <v>13</v>
      </c>
      <c r="M8" s="147">
        <v>14</v>
      </c>
      <c r="N8" s="145">
        <v>15</v>
      </c>
      <c r="O8" s="198">
        <v>16</v>
      </c>
      <c r="P8" s="145">
        <v>17</v>
      </c>
      <c r="Q8" s="198">
        <v>18</v>
      </c>
      <c r="R8" s="229">
        <v>19</v>
      </c>
      <c r="S8" s="198">
        <v>20</v>
      </c>
      <c r="T8" s="229">
        <v>21</v>
      </c>
      <c r="U8" s="200">
        <v>22</v>
      </c>
      <c r="V8" s="223">
        <v>23</v>
      </c>
      <c r="W8" s="223"/>
      <c r="X8" s="47"/>
      <c r="Y8" s="47"/>
    </row>
    <row r="9" spans="1:32" s="47" customFormat="1" ht="13.5" customHeight="1" x14ac:dyDescent="0.2">
      <c r="A9" s="244"/>
      <c r="B9" s="245" t="s">
        <v>130</v>
      </c>
      <c r="C9" s="246"/>
      <c r="D9" s="247"/>
      <c r="E9" s="247"/>
      <c r="F9" s="247"/>
      <c r="G9" s="247"/>
      <c r="H9" s="248"/>
      <c r="I9" s="150">
        <f>I10+I20+I25</f>
        <v>2106</v>
      </c>
      <c r="J9" s="150">
        <f>J10+J20+J25</f>
        <v>702</v>
      </c>
      <c r="K9" s="150">
        <f>K10+K20+K25</f>
        <v>1404</v>
      </c>
      <c r="L9" s="150">
        <f>L10+L20+L25</f>
        <v>1092</v>
      </c>
      <c r="M9" s="150">
        <f>M10+M20+M25</f>
        <v>312</v>
      </c>
      <c r="N9" s="249"/>
      <c r="O9" s="198"/>
      <c r="P9" s="145"/>
      <c r="Q9" s="198"/>
      <c r="R9" s="229"/>
      <c r="S9" s="198"/>
      <c r="T9" s="229"/>
      <c r="U9" s="198"/>
      <c r="V9" s="250"/>
      <c r="W9" s="317">
        <v>84</v>
      </c>
      <c r="X9" s="48"/>
      <c r="Y9" s="48"/>
    </row>
    <row r="10" spans="1:32" s="47" customFormat="1" ht="15.75" customHeight="1" x14ac:dyDescent="0.2">
      <c r="A10" s="251" t="s">
        <v>132</v>
      </c>
      <c r="B10" s="252" t="s">
        <v>131</v>
      </c>
      <c r="C10" s="252"/>
      <c r="D10" s="247"/>
      <c r="E10" s="247"/>
      <c r="F10" s="247"/>
      <c r="G10" s="247"/>
      <c r="H10" s="248"/>
      <c r="I10" s="150">
        <f>SUM(I11:I18)</f>
        <v>1467</v>
      </c>
      <c r="J10" s="150">
        <f>SUM(J11:J18)</f>
        <v>503</v>
      </c>
      <c r="K10" s="150">
        <f>SUM(K11:K18)</f>
        <v>964</v>
      </c>
      <c r="L10" s="150">
        <f>SUM(L11:L18)</f>
        <v>730</v>
      </c>
      <c r="M10" s="150">
        <f>SUM(M11:M18)</f>
        <v>234</v>
      </c>
      <c r="N10" s="147"/>
      <c r="O10" s="198"/>
      <c r="P10" s="145"/>
      <c r="Q10" s="198"/>
      <c r="R10" s="229"/>
      <c r="S10" s="198"/>
      <c r="T10" s="229"/>
      <c r="U10" s="198"/>
      <c r="V10" s="253"/>
      <c r="W10" s="242">
        <v>58</v>
      </c>
      <c r="X10" s="48"/>
      <c r="Y10" s="48"/>
    </row>
    <row r="11" spans="1:32" s="47" customFormat="1" ht="13.5" customHeight="1" x14ac:dyDescent="0.2">
      <c r="A11" s="344" t="s">
        <v>133</v>
      </c>
      <c r="B11" s="254" t="s">
        <v>229</v>
      </c>
      <c r="C11" s="344" t="s">
        <v>181</v>
      </c>
      <c r="D11" s="346">
        <v>2</v>
      </c>
      <c r="E11" s="247"/>
      <c r="F11" s="247"/>
      <c r="G11" s="247"/>
      <c r="H11" s="248">
        <v>1</v>
      </c>
      <c r="I11" s="219">
        <f>J11+K11</f>
        <v>226</v>
      </c>
      <c r="J11" s="219">
        <v>70</v>
      </c>
      <c r="K11" s="145">
        <f t="shared" ref="K11:K18" si="0">SUM(O11:V11)</f>
        <v>156</v>
      </c>
      <c r="L11" s="219">
        <f>K11-N11</f>
        <v>156</v>
      </c>
      <c r="M11" s="219"/>
      <c r="N11" s="147"/>
      <c r="O11" s="198">
        <v>68</v>
      </c>
      <c r="P11" s="145">
        <v>88</v>
      </c>
      <c r="Q11" s="198"/>
      <c r="R11" s="229"/>
      <c r="S11" s="198"/>
      <c r="T11" s="229"/>
      <c r="U11" s="198"/>
      <c r="V11" s="225"/>
      <c r="W11" s="255">
        <v>11</v>
      </c>
      <c r="X11" s="48"/>
      <c r="Y11" s="48"/>
    </row>
    <row r="12" spans="1:32" ht="12.75" x14ac:dyDescent="0.2">
      <c r="A12" s="345"/>
      <c r="B12" s="254" t="s">
        <v>230</v>
      </c>
      <c r="C12" s="345"/>
      <c r="D12" s="347"/>
      <c r="E12" s="247"/>
      <c r="F12" s="247"/>
      <c r="G12" s="247"/>
      <c r="H12" s="248">
        <v>1</v>
      </c>
      <c r="I12" s="219">
        <f t="shared" ref="I12:I24" si="1">J12+K12</f>
        <v>226</v>
      </c>
      <c r="J12" s="219">
        <v>70</v>
      </c>
      <c r="K12" s="145">
        <f t="shared" si="0"/>
        <v>156</v>
      </c>
      <c r="L12" s="219">
        <f>K12-N12</f>
        <v>156</v>
      </c>
      <c r="M12" s="219"/>
      <c r="N12" s="147"/>
      <c r="O12" s="198">
        <v>68</v>
      </c>
      <c r="P12" s="145">
        <v>88</v>
      </c>
      <c r="Q12" s="198"/>
      <c r="R12" s="229"/>
      <c r="S12" s="198"/>
      <c r="T12" s="229"/>
      <c r="U12" s="198"/>
      <c r="V12" s="225"/>
      <c r="W12" s="255">
        <v>11</v>
      </c>
      <c r="X12" s="85"/>
      <c r="Y12" s="85"/>
    </row>
    <row r="13" spans="1:32" ht="13.5" customHeight="1" x14ac:dyDescent="0.2">
      <c r="A13" s="256" t="s">
        <v>134</v>
      </c>
      <c r="B13" s="256" t="s">
        <v>18</v>
      </c>
      <c r="C13" s="256" t="s">
        <v>183</v>
      </c>
      <c r="D13" s="247"/>
      <c r="E13" s="247"/>
      <c r="F13" s="247">
        <v>1.2</v>
      </c>
      <c r="G13" s="257"/>
      <c r="H13" s="248"/>
      <c r="I13" s="219">
        <f t="shared" si="1"/>
        <v>175</v>
      </c>
      <c r="J13" s="219">
        <v>58</v>
      </c>
      <c r="K13" s="145">
        <f t="shared" si="0"/>
        <v>117</v>
      </c>
      <c r="L13" s="219"/>
      <c r="M13" s="219">
        <f>K13-N13</f>
        <v>117</v>
      </c>
      <c r="N13" s="147"/>
      <c r="O13" s="198">
        <v>51</v>
      </c>
      <c r="P13" s="145">
        <v>66</v>
      </c>
      <c r="Q13" s="198"/>
      <c r="R13" s="229"/>
      <c r="S13" s="198"/>
      <c r="T13" s="229"/>
      <c r="U13" s="198"/>
      <c r="V13" s="225"/>
      <c r="W13" s="255">
        <v>9</v>
      </c>
    </row>
    <row r="14" spans="1:32" s="85" customFormat="1" ht="16.5" customHeight="1" x14ac:dyDescent="0.2">
      <c r="A14" s="258" t="s">
        <v>135</v>
      </c>
      <c r="B14" s="254" t="s">
        <v>231</v>
      </c>
      <c r="C14" s="256" t="s">
        <v>181</v>
      </c>
      <c r="D14" s="247">
        <v>2</v>
      </c>
      <c r="E14" s="247"/>
      <c r="F14" s="247"/>
      <c r="G14" s="247"/>
      <c r="H14" s="248">
        <v>1</v>
      </c>
      <c r="I14" s="219">
        <f t="shared" si="1"/>
        <v>226</v>
      </c>
      <c r="J14" s="219">
        <v>70</v>
      </c>
      <c r="K14" s="145">
        <f t="shared" si="0"/>
        <v>156</v>
      </c>
      <c r="L14" s="219">
        <f>K14-N14</f>
        <v>156</v>
      </c>
      <c r="M14" s="219"/>
      <c r="N14" s="147"/>
      <c r="O14" s="198">
        <v>68</v>
      </c>
      <c r="P14" s="145">
        <v>88</v>
      </c>
      <c r="Q14" s="198"/>
      <c r="R14" s="229"/>
      <c r="S14" s="198"/>
      <c r="T14" s="229"/>
      <c r="U14" s="198"/>
      <c r="V14" s="225"/>
      <c r="W14" s="255">
        <v>11</v>
      </c>
      <c r="X14" s="48"/>
      <c r="Y14" s="48"/>
    </row>
    <row r="15" spans="1:32" ht="13.5" customHeight="1" x14ac:dyDescent="0.2">
      <c r="A15" s="256" t="s">
        <v>137</v>
      </c>
      <c r="B15" s="256" t="s">
        <v>23</v>
      </c>
      <c r="C15" s="256" t="s">
        <v>181</v>
      </c>
      <c r="D15" s="247">
        <v>2</v>
      </c>
      <c r="E15" s="247"/>
      <c r="F15" s="247"/>
      <c r="G15" s="247"/>
      <c r="H15" s="248">
        <v>1</v>
      </c>
      <c r="I15" s="219">
        <f t="shared" si="1"/>
        <v>226</v>
      </c>
      <c r="J15" s="219">
        <v>70</v>
      </c>
      <c r="K15" s="145">
        <f t="shared" si="0"/>
        <v>156</v>
      </c>
      <c r="L15" s="219">
        <f>K15-N15</f>
        <v>156</v>
      </c>
      <c r="M15" s="219"/>
      <c r="N15" s="147"/>
      <c r="O15" s="198">
        <v>68</v>
      </c>
      <c r="P15" s="145">
        <v>88</v>
      </c>
      <c r="Q15" s="198"/>
      <c r="R15" s="229"/>
      <c r="S15" s="198"/>
      <c r="T15" s="229"/>
      <c r="U15" s="198"/>
      <c r="V15" s="225"/>
      <c r="W15" s="255">
        <v>11</v>
      </c>
    </row>
    <row r="16" spans="1:32" ht="12.75" customHeight="1" x14ac:dyDescent="0.2">
      <c r="A16" s="256" t="s">
        <v>138</v>
      </c>
      <c r="B16" s="256" t="s">
        <v>21</v>
      </c>
      <c r="C16" s="256" t="s">
        <v>183</v>
      </c>
      <c r="D16" s="247"/>
      <c r="E16" s="247"/>
      <c r="F16" s="247">
        <v>1.2</v>
      </c>
      <c r="G16" s="247"/>
      <c r="H16" s="248"/>
      <c r="I16" s="219">
        <f t="shared" si="1"/>
        <v>234</v>
      </c>
      <c r="J16" s="219">
        <v>117</v>
      </c>
      <c r="K16" s="145">
        <f t="shared" si="0"/>
        <v>117</v>
      </c>
      <c r="L16" s="219"/>
      <c r="M16" s="219">
        <f>K16-N16</f>
        <v>117</v>
      </c>
      <c r="N16" s="147"/>
      <c r="O16" s="198">
        <v>51</v>
      </c>
      <c r="P16" s="145">
        <v>66</v>
      </c>
      <c r="Q16" s="198"/>
      <c r="R16" s="229"/>
      <c r="S16" s="198"/>
      <c r="T16" s="229"/>
      <c r="U16" s="198"/>
      <c r="V16" s="225"/>
      <c r="W16" s="255"/>
    </row>
    <row r="17" spans="1:25" s="41" customFormat="1" ht="25.5" customHeight="1" x14ac:dyDescent="0.2">
      <c r="A17" s="256" t="s">
        <v>139</v>
      </c>
      <c r="B17" s="254" t="s">
        <v>22</v>
      </c>
      <c r="C17" s="256" t="s">
        <v>182</v>
      </c>
      <c r="D17" s="247"/>
      <c r="E17" s="247"/>
      <c r="F17" s="247">
        <v>2</v>
      </c>
      <c r="G17" s="247"/>
      <c r="H17" s="248">
        <v>1</v>
      </c>
      <c r="I17" s="219">
        <f t="shared" si="1"/>
        <v>100</v>
      </c>
      <c r="J17" s="219">
        <v>30</v>
      </c>
      <c r="K17" s="145">
        <f t="shared" si="0"/>
        <v>70</v>
      </c>
      <c r="L17" s="219">
        <f>K17-N17</f>
        <v>70</v>
      </c>
      <c r="M17" s="219"/>
      <c r="N17" s="147"/>
      <c r="O17" s="198">
        <v>34</v>
      </c>
      <c r="P17" s="145">
        <v>36</v>
      </c>
      <c r="Q17" s="198"/>
      <c r="R17" s="229"/>
      <c r="S17" s="198"/>
      <c r="T17" s="229"/>
      <c r="U17" s="198"/>
      <c r="V17" s="225"/>
      <c r="W17" s="255">
        <v>5</v>
      </c>
    </row>
    <row r="18" spans="1:25" ht="14.25" customHeight="1" x14ac:dyDescent="0.2">
      <c r="A18" s="256" t="s">
        <v>232</v>
      </c>
      <c r="B18" s="259" t="s">
        <v>233</v>
      </c>
      <c r="C18" s="256" t="s">
        <v>199</v>
      </c>
      <c r="D18" s="247"/>
      <c r="E18" s="247"/>
      <c r="F18" s="247"/>
      <c r="G18" s="247">
        <v>2</v>
      </c>
      <c r="H18" s="248"/>
      <c r="I18" s="219">
        <f t="shared" si="1"/>
        <v>54</v>
      </c>
      <c r="J18" s="219">
        <f>K18/2</f>
        <v>18</v>
      </c>
      <c r="K18" s="145">
        <f t="shared" si="0"/>
        <v>36</v>
      </c>
      <c r="L18" s="219">
        <f>K18-N18</f>
        <v>36</v>
      </c>
      <c r="M18" s="219"/>
      <c r="N18" s="147"/>
      <c r="O18" s="198"/>
      <c r="P18" s="145">
        <v>36</v>
      </c>
      <c r="Q18" s="198"/>
      <c r="R18" s="229"/>
      <c r="S18" s="198"/>
      <c r="T18" s="229"/>
      <c r="U18" s="198"/>
      <c r="V18" s="225"/>
      <c r="W18" s="255"/>
    </row>
    <row r="19" spans="1:25" ht="15" customHeight="1" x14ac:dyDescent="0.2">
      <c r="A19" s="256"/>
      <c r="B19" s="259" t="s">
        <v>234</v>
      </c>
      <c r="C19" s="256"/>
      <c r="D19" s="247"/>
      <c r="E19" s="247"/>
      <c r="F19" s="247"/>
      <c r="G19" s="247"/>
      <c r="H19" s="248"/>
      <c r="I19" s="219"/>
      <c r="J19" s="219"/>
      <c r="K19" s="145"/>
      <c r="L19" s="219"/>
      <c r="M19" s="219"/>
      <c r="N19" s="147"/>
      <c r="O19" s="198"/>
      <c r="P19" s="145"/>
      <c r="Q19" s="198"/>
      <c r="R19" s="229"/>
      <c r="S19" s="198"/>
      <c r="T19" s="229"/>
      <c r="U19" s="198"/>
      <c r="V19" s="225"/>
      <c r="W19" s="255"/>
    </row>
    <row r="20" spans="1:25" ht="27.75" customHeight="1" x14ac:dyDescent="0.2">
      <c r="A20" s="252"/>
      <c r="B20" s="246" t="s">
        <v>257</v>
      </c>
      <c r="C20" s="246"/>
      <c r="D20" s="251"/>
      <c r="E20" s="251"/>
      <c r="F20" s="251"/>
      <c r="G20" s="251"/>
      <c r="H20" s="260"/>
      <c r="I20" s="150">
        <f>I21+I22+I23+I24</f>
        <v>568</v>
      </c>
      <c r="J20" s="150">
        <f>J21+J22+J23+J24</f>
        <v>162</v>
      </c>
      <c r="K20" s="150">
        <f>K21+K22+K23+K24</f>
        <v>406</v>
      </c>
      <c r="L20" s="150">
        <f>L21+L22+L23+L24</f>
        <v>328</v>
      </c>
      <c r="M20" s="150">
        <f>M21+M22+M23+M24</f>
        <v>78</v>
      </c>
      <c r="N20" s="249"/>
      <c r="O20" s="261"/>
      <c r="P20" s="262"/>
      <c r="Q20" s="261"/>
      <c r="R20" s="263"/>
      <c r="S20" s="261"/>
      <c r="T20" s="263"/>
      <c r="U20" s="261"/>
      <c r="V20" s="217"/>
      <c r="W20" s="242">
        <v>22</v>
      </c>
    </row>
    <row r="21" spans="1:25" ht="12.75" x14ac:dyDescent="0.2">
      <c r="A21" s="256" t="s">
        <v>235</v>
      </c>
      <c r="B21" s="264" t="s">
        <v>142</v>
      </c>
      <c r="C21" s="256" t="s">
        <v>182</v>
      </c>
      <c r="D21" s="247"/>
      <c r="E21" s="247"/>
      <c r="F21" s="247">
        <v>2</v>
      </c>
      <c r="G21" s="247"/>
      <c r="H21" s="248">
        <v>1</v>
      </c>
      <c r="I21" s="219">
        <f>J21+K21</f>
        <v>108</v>
      </c>
      <c r="J21" s="219">
        <v>30</v>
      </c>
      <c r="K21" s="145">
        <f>SUM(O21:V21)</f>
        <v>78</v>
      </c>
      <c r="L21" s="219"/>
      <c r="M21" s="219">
        <f>K21-N21</f>
        <v>78</v>
      </c>
      <c r="N21" s="147"/>
      <c r="O21" s="198">
        <v>34</v>
      </c>
      <c r="P21" s="145">
        <v>44</v>
      </c>
      <c r="Q21" s="198"/>
      <c r="R21" s="229"/>
      <c r="S21" s="198"/>
      <c r="T21" s="229"/>
      <c r="U21" s="198"/>
      <c r="V21" s="225"/>
      <c r="W21" s="255">
        <v>5</v>
      </c>
    </row>
    <row r="22" spans="1:25" s="41" customFormat="1" ht="25.5" x14ac:dyDescent="0.2">
      <c r="A22" s="256" t="s">
        <v>236</v>
      </c>
      <c r="B22" s="259" t="s">
        <v>168</v>
      </c>
      <c r="C22" s="256" t="s">
        <v>181</v>
      </c>
      <c r="D22" s="247">
        <v>2</v>
      </c>
      <c r="E22" s="247"/>
      <c r="F22" s="247"/>
      <c r="G22" s="247"/>
      <c r="H22" s="248">
        <v>1</v>
      </c>
      <c r="I22" s="219">
        <f t="shared" si="1"/>
        <v>205</v>
      </c>
      <c r="J22" s="219">
        <v>62</v>
      </c>
      <c r="K22" s="145">
        <f>SUM(O22:V22)</f>
        <v>143</v>
      </c>
      <c r="L22" s="219">
        <f>K22-N22</f>
        <v>143</v>
      </c>
      <c r="M22" s="219"/>
      <c r="N22" s="147"/>
      <c r="O22" s="198">
        <v>77</v>
      </c>
      <c r="P22" s="145">
        <v>66</v>
      </c>
      <c r="Q22" s="198"/>
      <c r="R22" s="229"/>
      <c r="S22" s="198"/>
      <c r="T22" s="229"/>
      <c r="U22" s="198"/>
      <c r="V22" s="225"/>
      <c r="W22" s="255">
        <v>10</v>
      </c>
    </row>
    <row r="23" spans="1:25" ht="12.75" x14ac:dyDescent="0.2">
      <c r="A23" s="256" t="s">
        <v>237</v>
      </c>
      <c r="B23" s="259" t="s">
        <v>19</v>
      </c>
      <c r="C23" s="256" t="s">
        <v>183</v>
      </c>
      <c r="D23" s="247"/>
      <c r="E23" s="247"/>
      <c r="F23" s="247">
        <v>1.2</v>
      </c>
      <c r="G23" s="247"/>
      <c r="H23" s="248"/>
      <c r="I23" s="219">
        <f t="shared" si="1"/>
        <v>148</v>
      </c>
      <c r="J23" s="219">
        <v>40</v>
      </c>
      <c r="K23" s="145">
        <f>SUM(O23:V23)</f>
        <v>108</v>
      </c>
      <c r="L23" s="219">
        <f>K23-N23</f>
        <v>108</v>
      </c>
      <c r="M23" s="219"/>
      <c r="N23" s="147"/>
      <c r="O23" s="198">
        <v>34</v>
      </c>
      <c r="P23" s="145">
        <v>74</v>
      </c>
      <c r="Q23" s="198"/>
      <c r="R23" s="229"/>
      <c r="S23" s="198"/>
      <c r="T23" s="229"/>
      <c r="U23" s="198"/>
      <c r="V23" s="225"/>
      <c r="W23" s="255">
        <v>7</v>
      </c>
    </row>
    <row r="24" spans="1:25" s="176" customFormat="1" ht="12.75" x14ac:dyDescent="0.2">
      <c r="A24" s="256" t="s">
        <v>238</v>
      </c>
      <c r="B24" s="259" t="s">
        <v>20</v>
      </c>
      <c r="C24" s="256" t="s">
        <v>182</v>
      </c>
      <c r="D24" s="247"/>
      <c r="E24" s="247"/>
      <c r="F24" s="247">
        <v>2</v>
      </c>
      <c r="G24" s="247"/>
      <c r="H24" s="248">
        <v>1</v>
      </c>
      <c r="I24" s="219">
        <f t="shared" si="1"/>
        <v>107</v>
      </c>
      <c r="J24" s="219">
        <v>30</v>
      </c>
      <c r="K24" s="145">
        <f>SUM(O24:V24)</f>
        <v>77</v>
      </c>
      <c r="L24" s="219">
        <f>K24-N24</f>
        <v>77</v>
      </c>
      <c r="M24" s="219"/>
      <c r="N24" s="147"/>
      <c r="O24" s="198">
        <v>34</v>
      </c>
      <c r="P24" s="145">
        <v>43</v>
      </c>
      <c r="Q24" s="198"/>
      <c r="R24" s="229"/>
      <c r="S24" s="198"/>
      <c r="T24" s="229"/>
      <c r="U24" s="198"/>
      <c r="V24" s="225"/>
      <c r="W24" s="255">
        <v>5</v>
      </c>
    </row>
    <row r="25" spans="1:25" s="176" customFormat="1" ht="25.5" x14ac:dyDescent="0.2">
      <c r="A25" s="251" t="s">
        <v>172</v>
      </c>
      <c r="B25" s="245" t="s">
        <v>144</v>
      </c>
      <c r="C25" s="246"/>
      <c r="D25" s="251"/>
      <c r="E25" s="251"/>
      <c r="F25" s="251"/>
      <c r="G25" s="251"/>
      <c r="H25" s="260"/>
      <c r="I25" s="150">
        <v>71</v>
      </c>
      <c r="J25" s="150">
        <v>37</v>
      </c>
      <c r="K25" s="150">
        <v>34</v>
      </c>
      <c r="L25" s="150">
        <v>34</v>
      </c>
      <c r="M25" s="150"/>
      <c r="N25" s="249"/>
      <c r="O25" s="261"/>
      <c r="P25" s="262"/>
      <c r="Q25" s="261"/>
      <c r="R25" s="263"/>
      <c r="S25" s="261"/>
      <c r="T25" s="263"/>
      <c r="U25" s="261"/>
      <c r="V25" s="217"/>
      <c r="W25" s="242">
        <v>4</v>
      </c>
    </row>
    <row r="26" spans="1:25" ht="14.25" customHeight="1" x14ac:dyDescent="0.2">
      <c r="A26" s="256" t="s">
        <v>174</v>
      </c>
      <c r="B26" s="265" t="s">
        <v>166</v>
      </c>
      <c r="C26" s="256" t="s">
        <v>239</v>
      </c>
      <c r="D26" s="266"/>
      <c r="E26" s="266"/>
      <c r="F26" s="266"/>
      <c r="G26" s="266">
        <v>1</v>
      </c>
      <c r="H26" s="267"/>
      <c r="I26" s="219">
        <v>71</v>
      </c>
      <c r="J26" s="219">
        <v>37</v>
      </c>
      <c r="K26" s="145">
        <v>34</v>
      </c>
      <c r="L26" s="219">
        <v>34</v>
      </c>
      <c r="M26" s="268"/>
      <c r="N26" s="269"/>
      <c r="O26" s="270">
        <v>17</v>
      </c>
      <c r="P26" s="271">
        <v>17</v>
      </c>
      <c r="Q26" s="270"/>
      <c r="R26" s="272"/>
      <c r="S26" s="270"/>
      <c r="T26" s="272"/>
      <c r="U26" s="270"/>
      <c r="V26" s="273"/>
      <c r="W26" s="255">
        <v>4</v>
      </c>
    </row>
    <row r="27" spans="1:25" ht="15.75" customHeight="1" x14ac:dyDescent="0.2">
      <c r="A27" s="274"/>
      <c r="B27" s="275" t="s">
        <v>53</v>
      </c>
      <c r="C27" s="276"/>
      <c r="D27" s="277"/>
      <c r="E27" s="277"/>
      <c r="F27" s="277"/>
      <c r="G27" s="277"/>
      <c r="H27" s="278"/>
      <c r="I27" s="197"/>
      <c r="J27" s="197"/>
      <c r="K27" s="279"/>
      <c r="L27" s="197"/>
      <c r="M27" s="197"/>
      <c r="N27" s="280"/>
      <c r="O27" s="281">
        <f>(SUM(O11:O17)+SUM(O21:O24)+SUM(O26:O26))/17</f>
        <v>35.529411764705884</v>
      </c>
      <c r="P27" s="281">
        <f>(SUM(P11:P18)+SUM(P21:P24)+SUM(P26:P26))/22</f>
        <v>36.363636363636367</v>
      </c>
      <c r="Q27" s="231">
        <v>0</v>
      </c>
      <c r="R27" s="281">
        <f>(SUM(R11:R18)+SUM(R21:R24)+SUM(R26:R26))/20</f>
        <v>0</v>
      </c>
      <c r="S27" s="279"/>
      <c r="T27" s="279"/>
      <c r="U27" s="279"/>
      <c r="V27" s="282"/>
      <c r="W27" s="255"/>
    </row>
    <row r="28" spans="1:25" ht="19.5" customHeight="1" x14ac:dyDescent="0.2">
      <c r="A28" s="256"/>
      <c r="B28" s="245" t="s">
        <v>176</v>
      </c>
      <c r="C28" s="283"/>
      <c r="D28" s="247"/>
      <c r="E28" s="247"/>
      <c r="F28" s="247"/>
      <c r="G28" s="247"/>
      <c r="H28" s="248"/>
      <c r="I28" s="150">
        <f t="shared" ref="I28:N28" si="2">I29+I36+I40</f>
        <v>4282</v>
      </c>
      <c r="J28" s="150">
        <f t="shared" si="2"/>
        <v>1432</v>
      </c>
      <c r="K28" s="150">
        <f t="shared" si="2"/>
        <v>2850</v>
      </c>
      <c r="L28" s="150">
        <f t="shared" si="2"/>
        <v>1147</v>
      </c>
      <c r="M28" s="150">
        <f t="shared" si="2"/>
        <v>1546</v>
      </c>
      <c r="N28" s="150">
        <f t="shared" si="2"/>
        <v>157</v>
      </c>
      <c r="O28" s="284"/>
      <c r="P28" s="251"/>
      <c r="Q28" s="285"/>
      <c r="R28" s="286"/>
      <c r="S28" s="287"/>
      <c r="T28" s="286"/>
      <c r="U28" s="287"/>
      <c r="V28" s="288"/>
      <c r="W28" s="242"/>
    </row>
    <row r="29" spans="1:25" s="85" customFormat="1" ht="25.5" x14ac:dyDescent="0.2">
      <c r="A29" s="289" t="s">
        <v>26</v>
      </c>
      <c r="B29" s="245" t="s">
        <v>24</v>
      </c>
      <c r="C29" s="245"/>
      <c r="D29" s="290"/>
      <c r="E29" s="290"/>
      <c r="F29" s="290"/>
      <c r="G29" s="290"/>
      <c r="H29" s="290"/>
      <c r="I29" s="150">
        <f>SUM(I30:I34)</f>
        <v>832</v>
      </c>
      <c r="J29" s="150">
        <f>SUM(J30:J34)</f>
        <v>326</v>
      </c>
      <c r="K29" s="150">
        <f>SUM(K30:K34)</f>
        <v>506</v>
      </c>
      <c r="L29" s="290">
        <f>SUM(L30:L34)</f>
        <v>144</v>
      </c>
      <c r="M29" s="290">
        <f>SUM(M30:M34)</f>
        <v>362</v>
      </c>
      <c r="N29" s="290"/>
      <c r="O29" s="284"/>
      <c r="P29" s="290"/>
      <c r="Q29" s="284"/>
      <c r="R29" s="291"/>
      <c r="S29" s="284"/>
      <c r="T29" s="291"/>
      <c r="U29" s="284"/>
      <c r="V29" s="288"/>
      <c r="W29" s="317">
        <v>41</v>
      </c>
      <c r="X29" s="48"/>
      <c r="Y29" s="48"/>
    </row>
    <row r="30" spans="1:25" ht="15" customHeight="1" x14ac:dyDescent="0.2">
      <c r="A30" s="292" t="s">
        <v>146</v>
      </c>
      <c r="B30" s="254" t="s">
        <v>25</v>
      </c>
      <c r="C30" s="293" t="s">
        <v>209</v>
      </c>
      <c r="D30" s="294">
        <v>5</v>
      </c>
      <c r="E30" s="294"/>
      <c r="F30" s="294"/>
      <c r="G30" s="294"/>
      <c r="H30" s="294"/>
      <c r="I30" s="219">
        <f>J30+K30</f>
        <v>62</v>
      </c>
      <c r="J30" s="219">
        <v>14</v>
      </c>
      <c r="K30" s="219">
        <f>SUM(O30:V30)</f>
        <v>48</v>
      </c>
      <c r="L30" s="294">
        <v>48</v>
      </c>
      <c r="M30" s="294"/>
      <c r="N30" s="294"/>
      <c r="O30" s="295"/>
      <c r="P30" s="296"/>
      <c r="Q30" s="295"/>
      <c r="R30" s="297"/>
      <c r="S30" s="298">
        <v>48</v>
      </c>
      <c r="T30" s="297"/>
      <c r="U30" s="295"/>
      <c r="V30" s="288"/>
      <c r="W30" s="241">
        <v>3</v>
      </c>
    </row>
    <row r="31" spans="1:25" ht="12.75" x14ac:dyDescent="0.2">
      <c r="A31" s="292" t="s">
        <v>147</v>
      </c>
      <c r="B31" s="254" t="s">
        <v>23</v>
      </c>
      <c r="C31" s="293" t="s">
        <v>209</v>
      </c>
      <c r="D31" s="294">
        <v>5</v>
      </c>
      <c r="E31" s="294"/>
      <c r="F31" s="294"/>
      <c r="G31" s="294"/>
      <c r="H31" s="294"/>
      <c r="I31" s="219">
        <f>J31+K31</f>
        <v>62</v>
      </c>
      <c r="J31" s="219">
        <v>14</v>
      </c>
      <c r="K31" s="219">
        <f>SUM(O31:V31)</f>
        <v>48</v>
      </c>
      <c r="L31" s="294">
        <v>48</v>
      </c>
      <c r="M31" s="294"/>
      <c r="N31" s="294"/>
      <c r="O31" s="298"/>
      <c r="P31" s="294"/>
      <c r="Q31" s="298"/>
      <c r="R31" s="297"/>
      <c r="S31" s="298">
        <v>48</v>
      </c>
      <c r="T31" s="297"/>
      <c r="U31" s="298"/>
      <c r="V31" s="288"/>
      <c r="W31" s="241">
        <v>3</v>
      </c>
    </row>
    <row r="32" spans="1:25" ht="12" customHeight="1" x14ac:dyDescent="0.2">
      <c r="A32" s="292" t="s">
        <v>148</v>
      </c>
      <c r="B32" s="264" t="s">
        <v>125</v>
      </c>
      <c r="C32" s="293" t="s">
        <v>240</v>
      </c>
      <c r="D32" s="294"/>
      <c r="E32" s="294"/>
      <c r="F32" s="294"/>
      <c r="G32" s="294">
        <v>7</v>
      </c>
      <c r="H32" s="294"/>
      <c r="I32" s="219">
        <f>J32+K32</f>
        <v>72</v>
      </c>
      <c r="J32" s="219">
        <f>K32/2</f>
        <v>24</v>
      </c>
      <c r="K32" s="219">
        <f>SUM(O32:V32)</f>
        <v>48</v>
      </c>
      <c r="L32" s="294">
        <v>48</v>
      </c>
      <c r="M32" s="294"/>
      <c r="N32" s="294"/>
      <c r="O32" s="298"/>
      <c r="P32" s="294"/>
      <c r="Q32" s="298"/>
      <c r="R32" s="297"/>
      <c r="S32" s="298"/>
      <c r="T32" s="297"/>
      <c r="U32" s="298">
        <v>48</v>
      </c>
      <c r="V32" s="297"/>
      <c r="W32" s="241">
        <v>4</v>
      </c>
    </row>
    <row r="33" spans="1:36" ht="12.75" x14ac:dyDescent="0.2">
      <c r="A33" s="292" t="s">
        <v>149</v>
      </c>
      <c r="B33" s="264" t="s">
        <v>18</v>
      </c>
      <c r="C33" s="293" t="s">
        <v>217</v>
      </c>
      <c r="D33" s="294">
        <v>7</v>
      </c>
      <c r="E33" s="294"/>
      <c r="F33" s="247"/>
      <c r="G33" s="247"/>
      <c r="H33" s="247" t="s">
        <v>62</v>
      </c>
      <c r="I33" s="219">
        <f>J33+K33</f>
        <v>264</v>
      </c>
      <c r="J33" s="219">
        <f>K33/2</f>
        <v>88</v>
      </c>
      <c r="K33" s="219">
        <f>SUM(O33:V33)</f>
        <v>176</v>
      </c>
      <c r="L33" s="247"/>
      <c r="M33" s="247">
        <v>176</v>
      </c>
      <c r="N33" s="294"/>
      <c r="O33" s="298"/>
      <c r="P33" s="294"/>
      <c r="Q33" s="298">
        <v>34</v>
      </c>
      <c r="R33" s="297">
        <v>40</v>
      </c>
      <c r="S33" s="298">
        <v>32</v>
      </c>
      <c r="T33" s="297">
        <v>38</v>
      </c>
      <c r="U33" s="298">
        <v>32</v>
      </c>
      <c r="V33" s="288"/>
      <c r="W33" s="255">
        <v>13</v>
      </c>
      <c r="X33" s="139"/>
      <c r="Y33" s="139"/>
    </row>
    <row r="34" spans="1:36" ht="12.75" x14ac:dyDescent="0.2">
      <c r="A34" s="292" t="s">
        <v>150</v>
      </c>
      <c r="B34" s="264" t="s">
        <v>21</v>
      </c>
      <c r="C34" s="293" t="s">
        <v>210</v>
      </c>
      <c r="D34" s="294"/>
      <c r="E34" s="299"/>
      <c r="F34" s="299"/>
      <c r="G34" s="300" t="s">
        <v>169</v>
      </c>
      <c r="H34" s="301"/>
      <c r="I34" s="219">
        <f>J34+K34</f>
        <v>372</v>
      </c>
      <c r="J34" s="219">
        <v>186</v>
      </c>
      <c r="K34" s="219">
        <f>SUM(O34:V34)</f>
        <v>186</v>
      </c>
      <c r="L34" s="294"/>
      <c r="M34" s="294">
        <v>186</v>
      </c>
      <c r="N34" s="294"/>
      <c r="O34" s="298"/>
      <c r="P34" s="294"/>
      <c r="Q34" s="298">
        <v>34</v>
      </c>
      <c r="R34" s="297">
        <v>40</v>
      </c>
      <c r="S34" s="298">
        <v>32</v>
      </c>
      <c r="T34" s="297">
        <v>38</v>
      </c>
      <c r="U34" s="298">
        <v>16</v>
      </c>
      <c r="V34" s="297">
        <v>26</v>
      </c>
      <c r="W34" s="241">
        <v>18</v>
      </c>
      <c r="X34" s="139"/>
      <c r="Y34" s="139"/>
    </row>
    <row r="35" spans="1:36" ht="13.5" customHeight="1" x14ac:dyDescent="0.2">
      <c r="A35" s="302"/>
      <c r="B35" s="275" t="s">
        <v>126</v>
      </c>
      <c r="C35" s="275"/>
      <c r="D35" s="303"/>
      <c r="E35" s="304"/>
      <c r="F35" s="304"/>
      <c r="G35" s="303"/>
      <c r="H35" s="303"/>
      <c r="I35" s="197"/>
      <c r="J35" s="197"/>
      <c r="K35" s="197"/>
      <c r="L35" s="303"/>
      <c r="M35" s="303"/>
      <c r="N35" s="303"/>
      <c r="O35" s="303"/>
      <c r="P35" s="303"/>
      <c r="Q35" s="305">
        <v>4</v>
      </c>
      <c r="R35" s="306">
        <f>SUM(R30:R34)/20</f>
        <v>4</v>
      </c>
      <c r="S35" s="306">
        <f>SUM(S30:S34)/16</f>
        <v>10</v>
      </c>
      <c r="T35" s="306">
        <f>SUM(T30:T34)/19</f>
        <v>4</v>
      </c>
      <c r="U35" s="306">
        <f>SUM(U30:U34)/16</f>
        <v>6</v>
      </c>
      <c r="V35" s="306">
        <f>SUM(V30:V34)/13</f>
        <v>2</v>
      </c>
      <c r="W35" s="306"/>
      <c r="X35" s="139"/>
      <c r="Y35" s="139"/>
    </row>
    <row r="36" spans="1:36" ht="25.5" customHeight="1" x14ac:dyDescent="0.2">
      <c r="A36" s="244" t="s">
        <v>64</v>
      </c>
      <c r="B36" s="245" t="s">
        <v>27</v>
      </c>
      <c r="C36" s="245"/>
      <c r="D36" s="294"/>
      <c r="E36" s="294"/>
      <c r="F36" s="294"/>
      <c r="G36" s="294"/>
      <c r="H36" s="294"/>
      <c r="I36" s="150">
        <f>I37+I38</f>
        <v>108</v>
      </c>
      <c r="J36" s="150">
        <f>J37+J38</f>
        <v>36</v>
      </c>
      <c r="K36" s="150">
        <f>K37+K38</f>
        <v>72</v>
      </c>
      <c r="L36" s="290">
        <f>L37+L38</f>
        <v>32</v>
      </c>
      <c r="M36" s="290">
        <f>M37+M38</f>
        <v>40</v>
      </c>
      <c r="N36" s="294"/>
      <c r="O36" s="298"/>
      <c r="P36" s="294"/>
      <c r="Q36" s="298"/>
      <c r="R36" s="297"/>
      <c r="S36" s="298"/>
      <c r="T36" s="297"/>
      <c r="U36" s="298"/>
      <c r="V36" s="288"/>
      <c r="W36" s="317">
        <v>32</v>
      </c>
    </row>
    <row r="37" spans="1:36" ht="14.25" customHeight="1" x14ac:dyDescent="0.2">
      <c r="A37" s="292" t="s">
        <v>151</v>
      </c>
      <c r="B37" s="254" t="s">
        <v>129</v>
      </c>
      <c r="C37" s="293" t="s">
        <v>211</v>
      </c>
      <c r="D37" s="294"/>
      <c r="E37" s="294"/>
      <c r="F37" s="294"/>
      <c r="G37" s="294">
        <v>4</v>
      </c>
      <c r="H37" s="294"/>
      <c r="I37" s="219">
        <f>J37+K37</f>
        <v>60</v>
      </c>
      <c r="J37" s="219">
        <f>K37/2</f>
        <v>20</v>
      </c>
      <c r="K37" s="219">
        <f>SUM(O37:V37)</f>
        <v>40</v>
      </c>
      <c r="L37" s="294"/>
      <c r="M37" s="294">
        <v>40</v>
      </c>
      <c r="N37" s="294"/>
      <c r="O37" s="298"/>
      <c r="P37" s="294"/>
      <c r="Q37" s="298"/>
      <c r="R37" s="297">
        <v>40</v>
      </c>
      <c r="S37" s="298"/>
      <c r="T37" s="297"/>
      <c r="U37" s="298"/>
      <c r="V37" s="307"/>
      <c r="W37" s="241">
        <v>18</v>
      </c>
    </row>
    <row r="38" spans="1:36" s="177" customFormat="1" ht="25.5" x14ac:dyDescent="0.2">
      <c r="A38" s="292" t="s">
        <v>152</v>
      </c>
      <c r="B38" s="254" t="s">
        <v>28</v>
      </c>
      <c r="C38" s="293" t="s">
        <v>212</v>
      </c>
      <c r="D38" s="294"/>
      <c r="E38" s="294"/>
      <c r="F38" s="294"/>
      <c r="G38" s="294">
        <v>5</v>
      </c>
      <c r="H38" s="294"/>
      <c r="I38" s="219">
        <f>J38+K38</f>
        <v>48</v>
      </c>
      <c r="J38" s="219">
        <f>K38/2</f>
        <v>16</v>
      </c>
      <c r="K38" s="219">
        <f>SUM(O38:V38)</f>
        <v>32</v>
      </c>
      <c r="L38" s="294">
        <v>32</v>
      </c>
      <c r="M38" s="294"/>
      <c r="N38" s="294"/>
      <c r="O38" s="298"/>
      <c r="P38" s="294"/>
      <c r="Q38" s="298"/>
      <c r="R38" s="297"/>
      <c r="S38" s="298">
        <v>32</v>
      </c>
      <c r="T38" s="297"/>
      <c r="U38" s="298"/>
      <c r="V38" s="308"/>
      <c r="W38" s="241">
        <v>14</v>
      </c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</row>
    <row r="39" spans="1:36" s="177" customFormat="1" ht="12.75" x14ac:dyDescent="0.2">
      <c r="A39" s="309"/>
      <c r="B39" s="275" t="s">
        <v>53</v>
      </c>
      <c r="C39" s="275"/>
      <c r="D39" s="303"/>
      <c r="E39" s="303"/>
      <c r="F39" s="303"/>
      <c r="G39" s="303"/>
      <c r="H39" s="303"/>
      <c r="I39" s="197"/>
      <c r="J39" s="197"/>
      <c r="K39" s="197"/>
      <c r="L39" s="303"/>
      <c r="M39" s="303"/>
      <c r="N39" s="303"/>
      <c r="O39" s="303"/>
      <c r="P39" s="303"/>
      <c r="Q39" s="303"/>
      <c r="R39" s="306">
        <f>SUM(R37:R38)/20</f>
        <v>2</v>
      </c>
      <c r="S39" s="306">
        <f>SUM(S37:S38)/16</f>
        <v>2</v>
      </c>
      <c r="T39" s="306"/>
      <c r="U39" s="303"/>
      <c r="V39" s="310"/>
      <c r="W39" s="241"/>
      <c r="X39" s="85"/>
      <c r="Y39" s="85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</row>
    <row r="40" spans="1:36" s="85" customFormat="1" ht="13.5" customHeight="1" x14ac:dyDescent="0.2">
      <c r="A40" s="150" t="s">
        <v>110</v>
      </c>
      <c r="B40" s="157" t="s">
        <v>111</v>
      </c>
      <c r="C40" s="148"/>
      <c r="D40" s="150"/>
      <c r="E40" s="150"/>
      <c r="F40" s="150"/>
      <c r="G40" s="150"/>
      <c r="H40" s="150"/>
      <c r="I40" s="150">
        <f t="shared" ref="I40:N40" si="3">I41+I48</f>
        <v>3342</v>
      </c>
      <c r="J40" s="150">
        <f>J41+J48</f>
        <v>1070</v>
      </c>
      <c r="K40" s="150">
        <f>K41+K48</f>
        <v>2272</v>
      </c>
      <c r="L40" s="150">
        <f t="shared" si="3"/>
        <v>971</v>
      </c>
      <c r="M40" s="150">
        <f t="shared" si="3"/>
        <v>1144</v>
      </c>
      <c r="N40" s="150">
        <f t="shared" si="3"/>
        <v>157</v>
      </c>
      <c r="O40" s="199"/>
      <c r="P40" s="150"/>
      <c r="Q40" s="199"/>
      <c r="R40" s="215"/>
      <c r="S40" s="199"/>
      <c r="T40" s="215"/>
      <c r="U40" s="199"/>
      <c r="V40" s="217"/>
      <c r="W40" s="242"/>
      <c r="Y40" s="140"/>
      <c r="Z40" s="140"/>
      <c r="AA40" s="140"/>
      <c r="AB40" s="140"/>
    </row>
    <row r="41" spans="1:36" s="85" customFormat="1" ht="13.5" customHeight="1" x14ac:dyDescent="0.2">
      <c r="A41" s="148" t="s">
        <v>112</v>
      </c>
      <c r="B41" s="149" t="s">
        <v>113</v>
      </c>
      <c r="C41" s="153"/>
      <c r="D41" s="150"/>
      <c r="E41" s="150"/>
      <c r="F41" s="150"/>
      <c r="G41" s="150"/>
      <c r="H41" s="150"/>
      <c r="I41" s="150">
        <f>SUM(I42:I46)</f>
        <v>508</v>
      </c>
      <c r="J41" s="150">
        <f>SUM(J42:J46)</f>
        <v>169</v>
      </c>
      <c r="K41" s="150">
        <f>SUM(K42:K46)</f>
        <v>339</v>
      </c>
      <c r="L41" s="150">
        <f>SUM(L42:L46)</f>
        <v>297</v>
      </c>
      <c r="M41" s="150">
        <f>SUM(M42:M46)</f>
        <v>42</v>
      </c>
      <c r="N41" s="150"/>
      <c r="O41" s="199"/>
      <c r="P41" s="150"/>
      <c r="Q41" s="199"/>
      <c r="R41" s="215"/>
      <c r="S41" s="199"/>
      <c r="T41" s="215"/>
      <c r="U41" s="199"/>
      <c r="V41" s="217"/>
      <c r="W41" s="317">
        <v>305</v>
      </c>
      <c r="Y41" s="140"/>
      <c r="Z41" s="140"/>
      <c r="AA41" s="140"/>
      <c r="AB41" s="140"/>
    </row>
    <row r="42" spans="1:36" ht="14.25" customHeight="1" x14ac:dyDescent="0.2">
      <c r="A42" s="154" t="s">
        <v>153</v>
      </c>
      <c r="B42" s="151" t="s">
        <v>114</v>
      </c>
      <c r="C42" s="145" t="s">
        <v>213</v>
      </c>
      <c r="D42" s="219">
        <v>8</v>
      </c>
      <c r="E42" s="219"/>
      <c r="F42" s="219"/>
      <c r="G42" s="219"/>
      <c r="H42" s="247">
        <v>6.7</v>
      </c>
      <c r="I42" s="219">
        <f>J42+K42</f>
        <v>124</v>
      </c>
      <c r="J42" s="219">
        <v>41</v>
      </c>
      <c r="K42" s="219">
        <f>SUM(O42:V42)</f>
        <v>83</v>
      </c>
      <c r="L42" s="219">
        <v>83</v>
      </c>
      <c r="M42" s="219"/>
      <c r="N42" s="219"/>
      <c r="O42" s="200"/>
      <c r="P42" s="219"/>
      <c r="Q42" s="200"/>
      <c r="R42" s="223"/>
      <c r="S42" s="200"/>
      <c r="T42" s="223">
        <v>38</v>
      </c>
      <c r="U42" s="200">
        <v>32</v>
      </c>
      <c r="V42" s="223">
        <v>13</v>
      </c>
      <c r="W42" s="241">
        <v>74</v>
      </c>
    </row>
    <row r="43" spans="1:36" ht="14.25" customHeight="1" x14ac:dyDescent="0.2">
      <c r="A43" s="219" t="s">
        <v>154</v>
      </c>
      <c r="B43" s="156" t="s">
        <v>115</v>
      </c>
      <c r="C43" s="145" t="s">
        <v>219</v>
      </c>
      <c r="D43" s="219"/>
      <c r="E43" s="219"/>
      <c r="F43" s="219">
        <v>4</v>
      </c>
      <c r="G43" s="219"/>
      <c r="H43" s="219">
        <v>3</v>
      </c>
      <c r="I43" s="219">
        <f>J43+K43</f>
        <v>111</v>
      </c>
      <c r="J43" s="219">
        <v>37</v>
      </c>
      <c r="K43" s="219">
        <f>SUM(O43:V43)</f>
        <v>74</v>
      </c>
      <c r="L43" s="219">
        <v>74</v>
      </c>
      <c r="M43" s="219"/>
      <c r="N43" s="219"/>
      <c r="O43" s="200"/>
      <c r="P43" s="219"/>
      <c r="Q43" s="200">
        <v>34</v>
      </c>
      <c r="R43" s="223">
        <v>40</v>
      </c>
      <c r="S43" s="200"/>
      <c r="T43" s="223"/>
      <c r="U43" s="200"/>
      <c r="V43" s="223"/>
      <c r="W43" s="241">
        <v>67</v>
      </c>
    </row>
    <row r="44" spans="1:36" ht="14.25" customHeight="1" x14ac:dyDescent="0.2">
      <c r="A44" s="154" t="s">
        <v>155</v>
      </c>
      <c r="B44" s="151" t="s">
        <v>116</v>
      </c>
      <c r="C44" s="145" t="s">
        <v>214</v>
      </c>
      <c r="D44" s="219">
        <v>7</v>
      </c>
      <c r="E44" s="219"/>
      <c r="F44" s="219"/>
      <c r="G44" s="219"/>
      <c r="H44" s="219">
        <v>6</v>
      </c>
      <c r="I44" s="219">
        <f>J44+K44</f>
        <v>105</v>
      </c>
      <c r="J44" s="219">
        <v>35</v>
      </c>
      <c r="K44" s="219">
        <f>SUM(O44:V44)</f>
        <v>70</v>
      </c>
      <c r="L44" s="219">
        <v>70</v>
      </c>
      <c r="M44" s="219"/>
      <c r="N44" s="219"/>
      <c r="O44" s="200"/>
      <c r="P44" s="219"/>
      <c r="Q44" s="200"/>
      <c r="R44" s="223"/>
      <c r="S44" s="200"/>
      <c r="T44" s="223">
        <v>38</v>
      </c>
      <c r="U44" s="200">
        <v>32</v>
      </c>
      <c r="V44" s="225"/>
      <c r="W44" s="241">
        <v>63</v>
      </c>
    </row>
    <row r="45" spans="1:36" ht="14.25" customHeight="1" x14ac:dyDescent="0.2">
      <c r="A45" s="154" t="s">
        <v>156</v>
      </c>
      <c r="B45" s="151" t="s">
        <v>117</v>
      </c>
      <c r="C45" s="145" t="s">
        <v>220</v>
      </c>
      <c r="D45" s="219"/>
      <c r="E45" s="219"/>
      <c r="F45" s="219">
        <v>8</v>
      </c>
      <c r="G45" s="219"/>
      <c r="H45" s="219">
        <v>7</v>
      </c>
      <c r="I45" s="219">
        <f>J45+K45</f>
        <v>63</v>
      </c>
      <c r="J45" s="219">
        <v>21</v>
      </c>
      <c r="K45" s="219">
        <f>SUM(O45:V45)</f>
        <v>42</v>
      </c>
      <c r="L45" s="219"/>
      <c r="M45" s="219">
        <v>42</v>
      </c>
      <c r="N45" s="219"/>
      <c r="O45" s="200"/>
      <c r="P45" s="219"/>
      <c r="Q45" s="200"/>
      <c r="R45" s="223"/>
      <c r="S45" s="200"/>
      <c r="T45" s="223"/>
      <c r="U45" s="200">
        <v>16</v>
      </c>
      <c r="V45" s="223">
        <v>26</v>
      </c>
      <c r="W45" s="241">
        <v>38</v>
      </c>
    </row>
    <row r="46" spans="1:36" ht="14.25" customHeight="1" x14ac:dyDescent="0.2">
      <c r="A46" s="154" t="s">
        <v>157</v>
      </c>
      <c r="B46" s="156" t="s">
        <v>118</v>
      </c>
      <c r="C46" s="145" t="s">
        <v>221</v>
      </c>
      <c r="D46" s="219"/>
      <c r="E46" s="219"/>
      <c r="F46" s="219">
        <v>7</v>
      </c>
      <c r="G46" s="219"/>
      <c r="H46" s="219">
        <v>6</v>
      </c>
      <c r="I46" s="219">
        <f>J46+K46</f>
        <v>105</v>
      </c>
      <c r="J46" s="219">
        <v>35</v>
      </c>
      <c r="K46" s="219">
        <f>SUM(O46:V46)</f>
        <v>70</v>
      </c>
      <c r="L46" s="219">
        <v>70</v>
      </c>
      <c r="M46" s="219"/>
      <c r="N46" s="219"/>
      <c r="O46" s="200"/>
      <c r="P46" s="219"/>
      <c r="Q46" s="200"/>
      <c r="R46" s="223"/>
      <c r="S46" s="200"/>
      <c r="T46" s="223">
        <v>38</v>
      </c>
      <c r="U46" s="200">
        <v>32</v>
      </c>
      <c r="V46" s="223"/>
      <c r="W46" s="241">
        <v>63</v>
      </c>
    </row>
    <row r="47" spans="1:36" s="85" customFormat="1" ht="13.5" customHeight="1" x14ac:dyDescent="0.2">
      <c r="A47" s="188"/>
      <c r="B47" s="189" t="s">
        <v>53</v>
      </c>
      <c r="C47" s="190"/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210">
        <v>1</v>
      </c>
      <c r="R47" s="191">
        <f>SUM(R42:R46)/20</f>
        <v>2</v>
      </c>
      <c r="S47" s="191">
        <f>SUM(S42:S46)/16</f>
        <v>0</v>
      </c>
      <c r="T47" s="191">
        <f>SUM(T42:T46)/19</f>
        <v>6</v>
      </c>
      <c r="U47" s="191">
        <f>SUM(U42:U46)/16</f>
        <v>7</v>
      </c>
      <c r="V47" s="191">
        <f>SUM(V42:V46)/13</f>
        <v>3</v>
      </c>
      <c r="W47" s="242"/>
    </row>
    <row r="48" spans="1:36" s="24" customFormat="1" ht="21" customHeight="1" x14ac:dyDescent="0.2">
      <c r="A48" s="215" t="s">
        <v>65</v>
      </c>
      <c r="B48" s="216" t="s">
        <v>29</v>
      </c>
      <c r="C48" s="212"/>
      <c r="D48" s="215"/>
      <c r="E48" s="215"/>
      <c r="F48" s="215"/>
      <c r="G48" s="215"/>
      <c r="H48" s="215"/>
      <c r="I48" s="215">
        <f t="shared" ref="I48:N48" si="4">I49+I57+I78</f>
        <v>2834</v>
      </c>
      <c r="J48" s="215">
        <f t="shared" si="4"/>
        <v>901</v>
      </c>
      <c r="K48" s="215">
        <f t="shared" si="4"/>
        <v>1933</v>
      </c>
      <c r="L48" s="215">
        <f t="shared" si="4"/>
        <v>674</v>
      </c>
      <c r="M48" s="215">
        <f t="shared" si="4"/>
        <v>1102</v>
      </c>
      <c r="N48" s="215">
        <f t="shared" si="4"/>
        <v>157</v>
      </c>
      <c r="O48" s="200"/>
      <c r="P48" s="215"/>
      <c r="Q48" s="200"/>
      <c r="R48" s="215"/>
      <c r="S48" s="199"/>
      <c r="T48" s="215"/>
      <c r="U48" s="199"/>
      <c r="V48" s="217"/>
      <c r="W48" s="317">
        <v>2267</v>
      </c>
      <c r="Y48" s="218"/>
      <c r="Z48" s="218"/>
      <c r="AA48" s="218"/>
    </row>
    <row r="49" spans="1:25" s="85" customFormat="1" ht="30.75" customHeight="1" x14ac:dyDescent="0.2">
      <c r="A49" s="148" t="s">
        <v>184</v>
      </c>
      <c r="B49" s="149" t="s">
        <v>30</v>
      </c>
      <c r="C49" s="153" t="s">
        <v>218</v>
      </c>
      <c r="D49" s="150">
        <v>6</v>
      </c>
      <c r="E49" s="158"/>
      <c r="F49" s="158"/>
      <c r="G49" s="158"/>
      <c r="H49" s="158"/>
      <c r="I49" s="150">
        <f>I50</f>
        <v>606</v>
      </c>
      <c r="J49" s="150">
        <f>J50</f>
        <v>196</v>
      </c>
      <c r="K49" s="150">
        <f>K50</f>
        <v>410</v>
      </c>
      <c r="L49" s="150">
        <f>L50</f>
        <v>394</v>
      </c>
      <c r="M49" s="150"/>
      <c r="N49" s="150">
        <v>16</v>
      </c>
      <c r="O49" s="200"/>
      <c r="P49" s="150"/>
      <c r="Q49" s="199"/>
      <c r="R49" s="215"/>
      <c r="S49" s="199"/>
      <c r="T49" s="215"/>
      <c r="U49" s="199"/>
      <c r="V49" s="217"/>
      <c r="W49" s="242">
        <v>485</v>
      </c>
    </row>
    <row r="50" spans="1:25" s="85" customFormat="1" ht="25.5" x14ac:dyDescent="0.2">
      <c r="A50" s="148" t="s">
        <v>66</v>
      </c>
      <c r="B50" s="149" t="s">
        <v>67</v>
      </c>
      <c r="C50" s="153" t="s">
        <v>225</v>
      </c>
      <c r="D50" s="150"/>
      <c r="E50" s="158"/>
      <c r="F50" s="150">
        <v>6</v>
      </c>
      <c r="G50" s="158"/>
      <c r="H50" s="181" t="s">
        <v>247</v>
      </c>
      <c r="I50" s="150">
        <f>I51+I52+I53</f>
        <v>606</v>
      </c>
      <c r="J50" s="150">
        <f>J51+J52+J53</f>
        <v>196</v>
      </c>
      <c r="K50" s="150">
        <f>K51+K52+K53</f>
        <v>410</v>
      </c>
      <c r="L50" s="150">
        <f>SUM(L51:L53)</f>
        <v>394</v>
      </c>
      <c r="M50" s="150"/>
      <c r="N50" s="150">
        <f>SUM(N51:N53)</f>
        <v>16</v>
      </c>
      <c r="O50" s="200"/>
      <c r="P50" s="150"/>
      <c r="Q50" s="199">
        <v>54</v>
      </c>
      <c r="R50" s="215">
        <f>R51+R52+R53</f>
        <v>80</v>
      </c>
      <c r="S50" s="199">
        <f>S51+S52+S53</f>
        <v>80</v>
      </c>
      <c r="T50" s="215">
        <f>T51+T52+T53</f>
        <v>114</v>
      </c>
      <c r="U50" s="199"/>
      <c r="V50" s="217"/>
      <c r="W50" s="242">
        <v>485</v>
      </c>
    </row>
    <row r="51" spans="1:25" s="24" customFormat="1" ht="38.25" x14ac:dyDescent="0.2">
      <c r="A51" s="220" t="s">
        <v>291</v>
      </c>
      <c r="B51" s="221" t="s">
        <v>260</v>
      </c>
      <c r="C51" s="222" t="s">
        <v>265</v>
      </c>
      <c r="D51" s="223">
        <v>4</v>
      </c>
      <c r="E51" s="226">
        <v>5</v>
      </c>
      <c r="F51" s="226">
        <v>5</v>
      </c>
      <c r="G51" s="224"/>
      <c r="H51" s="226">
        <v>3</v>
      </c>
      <c r="I51" s="223">
        <f>J51+K51</f>
        <v>339</v>
      </c>
      <c r="J51" s="223">
        <v>107</v>
      </c>
      <c r="K51" s="223">
        <f>SUM(O51:V51)</f>
        <v>232</v>
      </c>
      <c r="L51" s="223">
        <v>216</v>
      </c>
      <c r="M51" s="223"/>
      <c r="N51" s="223">
        <v>16</v>
      </c>
      <c r="O51" s="200"/>
      <c r="P51" s="223"/>
      <c r="Q51" s="200">
        <v>68</v>
      </c>
      <c r="R51" s="223">
        <v>40</v>
      </c>
      <c r="S51" s="200">
        <v>48</v>
      </c>
      <c r="T51" s="223">
        <v>76</v>
      </c>
      <c r="U51" s="200"/>
      <c r="V51" s="225"/>
      <c r="W51" s="241">
        <v>271</v>
      </c>
      <c r="X51" s="22"/>
      <c r="Y51" s="22"/>
    </row>
    <row r="52" spans="1:25" s="85" customFormat="1" ht="25.5" x14ac:dyDescent="0.2">
      <c r="A52" s="154" t="s">
        <v>292</v>
      </c>
      <c r="B52" s="151" t="s">
        <v>242</v>
      </c>
      <c r="C52" s="160" t="s">
        <v>266</v>
      </c>
      <c r="D52" s="219"/>
      <c r="E52" s="227"/>
      <c r="F52" s="227"/>
      <c r="G52" s="159"/>
      <c r="H52" s="159">
        <v>5</v>
      </c>
      <c r="I52" s="219">
        <f>J52+K52</f>
        <v>105</v>
      </c>
      <c r="J52" s="219">
        <v>35</v>
      </c>
      <c r="K52" s="219">
        <f>SUM(O52:V52)</f>
        <v>70</v>
      </c>
      <c r="L52" s="219">
        <v>70</v>
      </c>
      <c r="M52" s="219"/>
      <c r="N52" s="219"/>
      <c r="O52" s="200"/>
      <c r="P52" s="219"/>
      <c r="Q52" s="200"/>
      <c r="R52" s="223"/>
      <c r="S52" s="200">
        <v>32</v>
      </c>
      <c r="T52" s="223">
        <v>38</v>
      </c>
      <c r="U52" s="200"/>
      <c r="V52" s="225"/>
      <c r="W52" s="241">
        <v>84</v>
      </c>
      <c r="X52" s="48"/>
      <c r="Y52" s="48"/>
    </row>
    <row r="53" spans="1:25" s="85" customFormat="1" ht="12.75" x14ac:dyDescent="0.2">
      <c r="A53" s="154" t="s">
        <v>293</v>
      </c>
      <c r="B53" s="151" t="s">
        <v>72</v>
      </c>
      <c r="C53" s="160" t="s">
        <v>267</v>
      </c>
      <c r="D53" s="219">
        <v>4</v>
      </c>
      <c r="E53" s="159"/>
      <c r="F53" s="159">
        <v>3</v>
      </c>
      <c r="G53" s="159"/>
      <c r="H53" s="159"/>
      <c r="I53" s="219">
        <f>J53+K53</f>
        <v>162</v>
      </c>
      <c r="J53" s="219">
        <v>54</v>
      </c>
      <c r="K53" s="219">
        <f>SUM(O53:V53)</f>
        <v>108</v>
      </c>
      <c r="L53" s="219">
        <v>108</v>
      </c>
      <c r="M53" s="219"/>
      <c r="N53" s="219"/>
      <c r="O53" s="200"/>
      <c r="P53" s="219"/>
      <c r="Q53" s="200">
        <v>68</v>
      </c>
      <c r="R53" s="223">
        <v>40</v>
      </c>
      <c r="S53" s="200"/>
      <c r="T53" s="223"/>
      <c r="U53" s="200"/>
      <c r="V53" s="225"/>
      <c r="W53" s="241">
        <v>130</v>
      </c>
      <c r="X53" s="48"/>
      <c r="Y53" s="48"/>
    </row>
    <row r="54" spans="1:25" s="85" customFormat="1" ht="13.5" customHeight="1" x14ac:dyDescent="0.2">
      <c r="A54" s="188"/>
      <c r="B54" s="189" t="s">
        <v>53</v>
      </c>
      <c r="C54" s="190"/>
      <c r="D54" s="191"/>
      <c r="E54" s="191"/>
      <c r="F54" s="191"/>
      <c r="G54" s="191"/>
      <c r="H54" s="191"/>
      <c r="I54" s="191"/>
      <c r="J54" s="191"/>
      <c r="K54" s="191"/>
      <c r="L54" s="191"/>
      <c r="M54" s="191"/>
      <c r="N54" s="191"/>
      <c r="O54" s="191"/>
      <c r="P54" s="191"/>
      <c r="Q54" s="210">
        <v>8</v>
      </c>
      <c r="R54" s="191">
        <f>R50/20</f>
        <v>4</v>
      </c>
      <c r="S54" s="191">
        <f>S50/16</f>
        <v>5</v>
      </c>
      <c r="T54" s="191">
        <f>T50/19</f>
        <v>6</v>
      </c>
      <c r="U54" s="191">
        <f>U50/16</f>
        <v>0</v>
      </c>
      <c r="V54" s="191">
        <f>V50/13</f>
        <v>0</v>
      </c>
      <c r="W54" s="191"/>
    </row>
    <row r="55" spans="1:25" ht="18" customHeight="1" x14ac:dyDescent="0.2">
      <c r="A55" s="156" t="s">
        <v>252</v>
      </c>
      <c r="B55" s="151" t="s">
        <v>37</v>
      </c>
      <c r="C55" s="162"/>
      <c r="D55" s="219"/>
      <c r="E55" s="219"/>
      <c r="F55" s="219"/>
      <c r="G55" s="219"/>
      <c r="H55" s="219"/>
      <c r="I55" s="219"/>
      <c r="J55" s="219"/>
      <c r="K55" s="187">
        <v>36</v>
      </c>
      <c r="L55" s="187"/>
      <c r="M55" s="187"/>
      <c r="N55" s="187"/>
      <c r="O55" s="201"/>
      <c r="P55" s="187"/>
      <c r="Q55" s="201"/>
      <c r="R55" s="230">
        <v>36</v>
      </c>
      <c r="S55" s="201"/>
      <c r="T55" s="230"/>
      <c r="U55" s="200"/>
      <c r="V55" s="223"/>
      <c r="W55" s="223"/>
      <c r="X55" s="139"/>
      <c r="Y55" s="139"/>
    </row>
    <row r="56" spans="1:25" ht="17.25" customHeight="1" x14ac:dyDescent="0.2">
      <c r="A56" s="156" t="s">
        <v>253</v>
      </c>
      <c r="B56" s="151" t="s">
        <v>180</v>
      </c>
      <c r="C56" s="162"/>
      <c r="D56" s="219"/>
      <c r="E56" s="219"/>
      <c r="F56" s="219"/>
      <c r="G56" s="219"/>
      <c r="H56" s="219"/>
      <c r="I56" s="219"/>
      <c r="J56" s="219"/>
      <c r="K56" s="187">
        <v>72</v>
      </c>
      <c r="L56" s="187"/>
      <c r="M56" s="187"/>
      <c r="N56" s="187"/>
      <c r="O56" s="201"/>
      <c r="P56" s="187"/>
      <c r="Q56" s="201"/>
      <c r="R56" s="230"/>
      <c r="S56" s="201"/>
      <c r="T56" s="230">
        <v>72</v>
      </c>
      <c r="U56" s="200"/>
      <c r="V56" s="223"/>
      <c r="W56" s="223"/>
      <c r="X56" s="139"/>
      <c r="Y56" s="139"/>
    </row>
    <row r="57" spans="1:25" s="24" customFormat="1" ht="25.5" customHeight="1" x14ac:dyDescent="0.2">
      <c r="A57" s="212" t="s">
        <v>73</v>
      </c>
      <c r="B57" s="213" t="s">
        <v>74</v>
      </c>
      <c r="C57" s="214" t="s">
        <v>218</v>
      </c>
      <c r="D57" s="215">
        <v>8</v>
      </c>
      <c r="E57" s="215"/>
      <c r="F57" s="215"/>
      <c r="G57" s="215"/>
      <c r="H57" s="215"/>
      <c r="I57" s="215">
        <f t="shared" ref="I57:N57" si="5">I58+I65+I72</f>
        <v>1895</v>
      </c>
      <c r="J57" s="215">
        <f t="shared" si="5"/>
        <v>607</v>
      </c>
      <c r="K57" s="215">
        <f t="shared" si="5"/>
        <v>1288</v>
      </c>
      <c r="L57" s="215">
        <f t="shared" si="5"/>
        <v>110</v>
      </c>
      <c r="M57" s="215">
        <f t="shared" si="5"/>
        <v>1050</v>
      </c>
      <c r="N57" s="215">
        <f t="shared" si="5"/>
        <v>128</v>
      </c>
      <c r="O57" s="201"/>
      <c r="P57" s="215"/>
      <c r="Q57" s="201"/>
      <c r="R57" s="215"/>
      <c r="S57" s="199"/>
      <c r="T57" s="215"/>
      <c r="U57" s="199"/>
      <c r="V57" s="215"/>
      <c r="W57" s="242">
        <v>1516</v>
      </c>
    </row>
    <row r="58" spans="1:25" s="85" customFormat="1" ht="25.5" customHeight="1" x14ac:dyDescent="0.2">
      <c r="A58" s="148" t="s">
        <v>75</v>
      </c>
      <c r="B58" s="149" t="s">
        <v>76</v>
      </c>
      <c r="C58" s="153" t="s">
        <v>218</v>
      </c>
      <c r="D58" s="150">
        <v>8</v>
      </c>
      <c r="E58" s="150"/>
      <c r="F58" s="150"/>
      <c r="G58" s="150"/>
      <c r="H58" s="181" t="s">
        <v>241</v>
      </c>
      <c r="I58" s="150">
        <f>I59+I60+I61+I62</f>
        <v>680</v>
      </c>
      <c r="J58" s="150">
        <f>J59+J60+J61+J62</f>
        <v>210</v>
      </c>
      <c r="K58" s="150">
        <f>K59+K60+K61+K62</f>
        <v>470</v>
      </c>
      <c r="L58" s="150">
        <f>SUM(L59:L62)</f>
        <v>110</v>
      </c>
      <c r="M58" s="150">
        <f>SUM(M60:M62)</f>
        <v>313</v>
      </c>
      <c r="N58" s="150">
        <f>N59+N60+N61+N62</f>
        <v>47</v>
      </c>
      <c r="O58" s="199"/>
      <c r="P58" s="150"/>
      <c r="Q58" s="199">
        <v>20</v>
      </c>
      <c r="R58" s="215">
        <f>R59+R60+R61+R62</f>
        <v>120</v>
      </c>
      <c r="S58" s="199">
        <f>S59+S60+S61+S62</f>
        <v>110</v>
      </c>
      <c r="T58" s="215">
        <f>T59+T60+T61+T62</f>
        <v>114</v>
      </c>
      <c r="U58" s="199">
        <f>U59+U60+U61+U62</f>
        <v>32</v>
      </c>
      <c r="V58" s="215">
        <f>V59+V60+V61+V62</f>
        <v>26</v>
      </c>
      <c r="W58" s="241">
        <v>544</v>
      </c>
    </row>
    <row r="59" spans="1:25" ht="25.5" customHeight="1" x14ac:dyDescent="0.2">
      <c r="A59" s="154" t="s">
        <v>294</v>
      </c>
      <c r="B59" s="151" t="s">
        <v>77</v>
      </c>
      <c r="C59" s="182" t="s">
        <v>269</v>
      </c>
      <c r="D59" s="219">
        <v>6</v>
      </c>
      <c r="E59" s="219"/>
      <c r="F59" s="219"/>
      <c r="G59" s="219"/>
      <c r="H59" s="179" t="s">
        <v>268</v>
      </c>
      <c r="I59" s="219">
        <f>J59+K59</f>
        <v>156</v>
      </c>
      <c r="J59" s="219">
        <v>46</v>
      </c>
      <c r="K59" s="219">
        <f>SUM(O59:V59)</f>
        <v>110</v>
      </c>
      <c r="L59" s="219">
        <v>110</v>
      </c>
      <c r="M59" s="219"/>
      <c r="N59" s="219"/>
      <c r="O59" s="200"/>
      <c r="P59" s="219"/>
      <c r="Q59" s="200"/>
      <c r="R59" s="223">
        <v>40</v>
      </c>
      <c r="S59" s="200">
        <v>32</v>
      </c>
      <c r="T59" s="223">
        <v>38</v>
      </c>
      <c r="U59" s="200"/>
      <c r="V59" s="223"/>
      <c r="W59" s="241">
        <v>125</v>
      </c>
    </row>
    <row r="60" spans="1:25" ht="15" customHeight="1" x14ac:dyDescent="0.2">
      <c r="A60" s="154" t="s">
        <v>295</v>
      </c>
      <c r="B60" s="151" t="s">
        <v>258</v>
      </c>
      <c r="C60" s="182" t="s">
        <v>271</v>
      </c>
      <c r="D60" s="219">
        <v>5</v>
      </c>
      <c r="E60" s="219"/>
      <c r="F60" s="219"/>
      <c r="G60" s="219"/>
      <c r="H60" s="179" t="s">
        <v>270</v>
      </c>
      <c r="I60" s="219">
        <f>J60+K60</f>
        <v>152</v>
      </c>
      <c r="J60" s="219">
        <v>48</v>
      </c>
      <c r="K60" s="219">
        <f>SUM(O60:V60)</f>
        <v>104</v>
      </c>
      <c r="L60" s="219"/>
      <c r="M60" s="219">
        <v>94</v>
      </c>
      <c r="N60" s="219">
        <v>10</v>
      </c>
      <c r="O60" s="200"/>
      <c r="P60" s="219"/>
      <c r="Q60" s="200">
        <v>34</v>
      </c>
      <c r="R60" s="223">
        <v>40</v>
      </c>
      <c r="S60" s="200">
        <v>30</v>
      </c>
      <c r="T60" s="223"/>
      <c r="U60" s="200"/>
      <c r="V60" s="223"/>
      <c r="W60" s="241">
        <v>121</v>
      </c>
    </row>
    <row r="61" spans="1:25" ht="15" customHeight="1" x14ac:dyDescent="0.2">
      <c r="A61" s="154" t="s">
        <v>296</v>
      </c>
      <c r="B61" s="151" t="s">
        <v>79</v>
      </c>
      <c r="C61" s="182" t="s">
        <v>272</v>
      </c>
      <c r="D61" s="219">
        <v>6</v>
      </c>
      <c r="E61" s="219"/>
      <c r="F61" s="219"/>
      <c r="G61" s="219"/>
      <c r="H61" s="179" t="s">
        <v>127</v>
      </c>
      <c r="I61" s="219">
        <f>J61+K61</f>
        <v>292</v>
      </c>
      <c r="J61" s="219">
        <v>90</v>
      </c>
      <c r="K61" s="219">
        <f>SUM(O61:V61)</f>
        <v>202</v>
      </c>
      <c r="L61" s="219"/>
      <c r="M61" s="219">
        <v>169</v>
      </c>
      <c r="N61" s="219">
        <v>33</v>
      </c>
      <c r="O61" s="200"/>
      <c r="P61" s="219"/>
      <c r="Q61" s="200">
        <v>34</v>
      </c>
      <c r="R61" s="223">
        <v>40</v>
      </c>
      <c r="S61" s="200">
        <v>32</v>
      </c>
      <c r="T61" s="223">
        <v>38</v>
      </c>
      <c r="U61" s="200">
        <v>32</v>
      </c>
      <c r="V61" s="223">
        <v>26</v>
      </c>
      <c r="W61" s="241">
        <v>234</v>
      </c>
    </row>
    <row r="62" spans="1:25" ht="15" customHeight="1" x14ac:dyDescent="0.2">
      <c r="A62" s="154"/>
      <c r="B62" s="151" t="s">
        <v>80</v>
      </c>
      <c r="C62" s="182" t="s">
        <v>275</v>
      </c>
      <c r="D62" s="219"/>
      <c r="E62" s="219"/>
      <c r="F62" s="219">
        <v>6</v>
      </c>
      <c r="G62" s="219"/>
      <c r="H62" s="179" t="s">
        <v>274</v>
      </c>
      <c r="I62" s="219">
        <f>J62+K62</f>
        <v>80</v>
      </c>
      <c r="J62" s="219">
        <v>26</v>
      </c>
      <c r="K62" s="219">
        <f>SUM(O62:V62)</f>
        <v>54</v>
      </c>
      <c r="L62" s="219"/>
      <c r="M62" s="219">
        <v>50</v>
      </c>
      <c r="N62" s="219">
        <v>4</v>
      </c>
      <c r="O62" s="200"/>
      <c r="P62" s="219"/>
      <c r="Q62" s="200"/>
      <c r="R62" s="223"/>
      <c r="S62" s="200">
        <v>16</v>
      </c>
      <c r="T62" s="223">
        <v>38</v>
      </c>
      <c r="U62" s="200"/>
      <c r="V62" s="223"/>
      <c r="W62" s="241">
        <v>64</v>
      </c>
    </row>
    <row r="63" spans="1:25" s="85" customFormat="1" ht="15" customHeight="1" x14ac:dyDescent="0.2">
      <c r="A63" s="188"/>
      <c r="B63" s="189" t="s">
        <v>53</v>
      </c>
      <c r="C63" s="190"/>
      <c r="D63" s="191"/>
      <c r="E63" s="191"/>
      <c r="F63" s="191"/>
      <c r="G63" s="191"/>
      <c r="H63" s="191"/>
      <c r="I63" s="191"/>
      <c r="J63" s="191"/>
      <c r="K63" s="191"/>
      <c r="L63" s="191"/>
      <c r="M63" s="191"/>
      <c r="N63" s="191"/>
      <c r="O63" s="191"/>
      <c r="P63" s="191"/>
      <c r="Q63" s="210">
        <v>4</v>
      </c>
      <c r="R63" s="191">
        <f>R58/20</f>
        <v>6</v>
      </c>
      <c r="S63" s="191">
        <f>S58/16</f>
        <v>6.875</v>
      </c>
      <c r="T63" s="191">
        <f>T58/19</f>
        <v>6</v>
      </c>
      <c r="U63" s="191">
        <f>U58/16</f>
        <v>2</v>
      </c>
      <c r="V63" s="191">
        <f>V58/13</f>
        <v>2</v>
      </c>
      <c r="W63" s="191"/>
    </row>
    <row r="64" spans="1:25" s="85" customFormat="1" ht="25.5" x14ac:dyDescent="0.2">
      <c r="A64" s="170" t="s">
        <v>254</v>
      </c>
      <c r="B64" s="151" t="s">
        <v>39</v>
      </c>
      <c r="C64" s="145"/>
      <c r="D64" s="219"/>
      <c r="E64" s="219"/>
      <c r="F64" s="219"/>
      <c r="G64" s="219"/>
      <c r="H64" s="219"/>
      <c r="I64" s="219"/>
      <c r="J64" s="219"/>
      <c r="K64" s="219"/>
      <c r="L64" s="219"/>
      <c r="M64" s="219"/>
      <c r="N64" s="219"/>
      <c r="O64" s="200"/>
      <c r="P64" s="219"/>
      <c r="Q64" s="200"/>
      <c r="R64" s="223"/>
      <c r="S64" s="200">
        <v>36</v>
      </c>
      <c r="T64" s="223"/>
      <c r="U64" s="200"/>
      <c r="V64" s="223"/>
      <c r="W64" s="223"/>
      <c r="X64" s="48"/>
      <c r="Y64" s="48"/>
    </row>
    <row r="65" spans="1:25" s="85" customFormat="1" ht="28.5" customHeight="1" x14ac:dyDescent="0.2">
      <c r="A65" s="148" t="s">
        <v>33</v>
      </c>
      <c r="B65" s="149" t="s">
        <v>84</v>
      </c>
      <c r="C65" s="153" t="s">
        <v>200</v>
      </c>
      <c r="D65" s="150"/>
      <c r="E65" s="150"/>
      <c r="F65" s="150">
        <v>8</v>
      </c>
      <c r="G65" s="150"/>
      <c r="H65" s="181" t="s">
        <v>241</v>
      </c>
      <c r="I65" s="150">
        <f>I66+I67+I68</f>
        <v>1011</v>
      </c>
      <c r="J65" s="150">
        <f>J66+J67+J68</f>
        <v>337</v>
      </c>
      <c r="K65" s="150">
        <f>K66+K67+K68</f>
        <v>674</v>
      </c>
      <c r="L65" s="150">
        <f>SUM(L66:L68)</f>
        <v>0</v>
      </c>
      <c r="M65" s="150">
        <f>SUM(M66:M68)</f>
        <v>605</v>
      </c>
      <c r="N65" s="150">
        <f>SUM(N66:N68)</f>
        <v>69</v>
      </c>
      <c r="O65" s="199"/>
      <c r="P65" s="150"/>
      <c r="Q65" s="199">
        <v>84</v>
      </c>
      <c r="R65" s="215">
        <f>R66+R67+R68</f>
        <v>160</v>
      </c>
      <c r="S65" s="199">
        <f>S66+S67+S68</f>
        <v>80</v>
      </c>
      <c r="T65" s="215">
        <f>T66+T67+T68</f>
        <v>95</v>
      </c>
      <c r="U65" s="199">
        <f>U66+U67+U68</f>
        <v>112</v>
      </c>
      <c r="V65" s="215">
        <f>V66+V67+V68</f>
        <v>91</v>
      </c>
      <c r="W65" s="242">
        <v>809</v>
      </c>
    </row>
    <row r="66" spans="1:25" ht="28.5" customHeight="1" x14ac:dyDescent="0.2">
      <c r="A66" s="154" t="s">
        <v>297</v>
      </c>
      <c r="B66" s="151" t="s">
        <v>85</v>
      </c>
      <c r="C66" s="182" t="s">
        <v>272</v>
      </c>
      <c r="D66" s="219"/>
      <c r="E66" s="219"/>
      <c r="F66" s="219">
        <v>6</v>
      </c>
      <c r="G66" s="219"/>
      <c r="H66" s="179" t="s">
        <v>127</v>
      </c>
      <c r="I66" s="219">
        <f>J66+K66</f>
        <v>259</v>
      </c>
      <c r="J66" s="219">
        <v>86</v>
      </c>
      <c r="K66" s="219">
        <f>SUM(O66:V66)</f>
        <v>173</v>
      </c>
      <c r="L66" s="219">
        <v>0</v>
      </c>
      <c r="M66" s="219">
        <v>148</v>
      </c>
      <c r="N66" s="219">
        <v>25</v>
      </c>
      <c r="O66" s="200"/>
      <c r="P66" s="219"/>
      <c r="Q66" s="200">
        <v>34</v>
      </c>
      <c r="R66" s="223">
        <v>40</v>
      </c>
      <c r="S66" s="200">
        <v>32</v>
      </c>
      <c r="T66" s="223">
        <v>38</v>
      </c>
      <c r="U66" s="200">
        <v>16</v>
      </c>
      <c r="V66" s="223">
        <v>13</v>
      </c>
      <c r="W66" s="241">
        <v>207</v>
      </c>
    </row>
    <row r="67" spans="1:25" ht="28.5" customHeight="1" x14ac:dyDescent="0.2">
      <c r="A67" s="154" t="s">
        <v>298</v>
      </c>
      <c r="B67" s="151" t="s">
        <v>243</v>
      </c>
      <c r="C67" s="182" t="s">
        <v>277</v>
      </c>
      <c r="D67" s="179" t="s">
        <v>276</v>
      </c>
      <c r="E67" s="219"/>
      <c r="F67" s="219"/>
      <c r="G67" s="219"/>
      <c r="H67" s="179" t="s">
        <v>104</v>
      </c>
      <c r="I67" s="219">
        <f>J67+K67</f>
        <v>641</v>
      </c>
      <c r="J67" s="219">
        <v>214</v>
      </c>
      <c r="K67" s="219">
        <f>SUM(O67:V67)</f>
        <v>427</v>
      </c>
      <c r="L67" s="219">
        <v>0</v>
      </c>
      <c r="M67" s="219">
        <v>387</v>
      </c>
      <c r="N67" s="219">
        <v>40</v>
      </c>
      <c r="O67" s="200"/>
      <c r="P67" s="219"/>
      <c r="Q67" s="200">
        <v>68</v>
      </c>
      <c r="R67" s="223">
        <v>80</v>
      </c>
      <c r="S67" s="200">
        <v>48</v>
      </c>
      <c r="T67" s="223">
        <v>57</v>
      </c>
      <c r="U67" s="200">
        <v>96</v>
      </c>
      <c r="V67" s="223">
        <v>78</v>
      </c>
      <c r="W67" s="241">
        <v>513</v>
      </c>
    </row>
    <row r="68" spans="1:25" ht="28.5" customHeight="1" x14ac:dyDescent="0.2">
      <c r="A68" s="154" t="s">
        <v>299</v>
      </c>
      <c r="B68" s="151" t="s">
        <v>87</v>
      </c>
      <c r="C68" s="182" t="s">
        <v>215</v>
      </c>
      <c r="D68" s="219">
        <v>4</v>
      </c>
      <c r="E68" s="219"/>
      <c r="F68" s="219"/>
      <c r="G68" s="219"/>
      <c r="H68" s="179" t="s">
        <v>278</v>
      </c>
      <c r="I68" s="219">
        <f>J68+K68</f>
        <v>111</v>
      </c>
      <c r="J68" s="219">
        <v>37</v>
      </c>
      <c r="K68" s="219">
        <f>SUM(O68:V68)</f>
        <v>74</v>
      </c>
      <c r="L68" s="219">
        <v>0</v>
      </c>
      <c r="M68" s="219">
        <v>70</v>
      </c>
      <c r="N68" s="219">
        <v>4</v>
      </c>
      <c r="O68" s="200"/>
      <c r="P68" s="219"/>
      <c r="Q68" s="200">
        <v>34</v>
      </c>
      <c r="R68" s="223">
        <v>40</v>
      </c>
      <c r="S68" s="200"/>
      <c r="T68" s="223"/>
      <c r="U68" s="200"/>
      <c r="V68" s="223"/>
      <c r="W68" s="241">
        <v>89</v>
      </c>
    </row>
    <row r="69" spans="1:25" s="180" customFormat="1" ht="17.25" customHeight="1" x14ac:dyDescent="0.2">
      <c r="A69" s="191"/>
      <c r="B69" s="189" t="s">
        <v>53</v>
      </c>
      <c r="C69" s="192"/>
      <c r="D69" s="191"/>
      <c r="E69" s="191"/>
      <c r="F69" s="191"/>
      <c r="G69" s="191"/>
      <c r="H69" s="191"/>
      <c r="I69" s="191"/>
      <c r="J69" s="191"/>
      <c r="K69" s="191"/>
      <c r="L69" s="191"/>
      <c r="M69" s="191"/>
      <c r="N69" s="191"/>
      <c r="O69" s="191"/>
      <c r="P69" s="191"/>
      <c r="Q69" s="210">
        <v>8</v>
      </c>
      <c r="R69" s="191">
        <f>R65/20</f>
        <v>8</v>
      </c>
      <c r="S69" s="191">
        <f>S65/20</f>
        <v>4</v>
      </c>
      <c r="T69" s="191">
        <f>T65/19</f>
        <v>5</v>
      </c>
      <c r="U69" s="191">
        <f>U65/16</f>
        <v>7</v>
      </c>
      <c r="V69" s="191">
        <f>V65/13</f>
        <v>7</v>
      </c>
      <c r="W69" s="191"/>
    </row>
    <row r="70" spans="1:25" s="85" customFormat="1" ht="12.75" x14ac:dyDescent="0.2">
      <c r="A70" s="168" t="s">
        <v>178</v>
      </c>
      <c r="B70" s="151" t="s">
        <v>37</v>
      </c>
      <c r="C70" s="162"/>
      <c r="D70" s="219"/>
      <c r="E70" s="219"/>
      <c r="F70" s="219"/>
      <c r="G70" s="219"/>
      <c r="H70" s="219"/>
      <c r="I70" s="219"/>
      <c r="J70" s="219"/>
      <c r="K70" s="219">
        <v>36</v>
      </c>
      <c r="L70" s="219"/>
      <c r="M70" s="219"/>
      <c r="N70" s="219"/>
      <c r="O70" s="200"/>
      <c r="P70" s="219"/>
      <c r="Q70" s="200"/>
      <c r="R70" s="223">
        <v>36</v>
      </c>
      <c r="S70" s="200"/>
      <c r="T70" s="223"/>
      <c r="U70" s="200"/>
      <c r="V70" s="223"/>
      <c r="W70" s="223"/>
      <c r="X70" s="139"/>
      <c r="Y70" s="139"/>
    </row>
    <row r="71" spans="1:25" s="85" customFormat="1" ht="17.25" customHeight="1" x14ac:dyDescent="0.25">
      <c r="A71" s="170" t="s">
        <v>255</v>
      </c>
      <c r="B71" s="169" t="s">
        <v>180</v>
      </c>
      <c r="C71" s="145"/>
      <c r="D71" s="219"/>
      <c r="E71" s="219"/>
      <c r="F71" s="219"/>
      <c r="G71" s="219"/>
      <c r="H71" s="219"/>
      <c r="I71" s="219"/>
      <c r="J71" s="219"/>
      <c r="K71" s="219"/>
      <c r="L71" s="219"/>
      <c r="M71" s="219"/>
      <c r="N71" s="219"/>
      <c r="O71" s="200"/>
      <c r="P71" s="219"/>
      <c r="Q71" s="200"/>
      <c r="R71" s="223"/>
      <c r="S71" s="200"/>
      <c r="T71" s="223"/>
      <c r="U71" s="200">
        <v>36</v>
      </c>
      <c r="V71" s="223"/>
      <c r="W71" s="223"/>
    </row>
    <row r="72" spans="1:25" s="85" customFormat="1" ht="25.5" x14ac:dyDescent="0.2">
      <c r="A72" s="148" t="s">
        <v>90</v>
      </c>
      <c r="B72" s="149" t="s">
        <v>91</v>
      </c>
      <c r="C72" s="153" t="s">
        <v>218</v>
      </c>
      <c r="D72" s="150">
        <v>5</v>
      </c>
      <c r="E72" s="150"/>
      <c r="F72" s="150"/>
      <c r="G72" s="150"/>
      <c r="H72" s="150">
        <v>4.4000000000000004</v>
      </c>
      <c r="I72" s="150">
        <f>I73+I74</f>
        <v>204</v>
      </c>
      <c r="J72" s="150">
        <f>J73+J74</f>
        <v>60</v>
      </c>
      <c r="K72" s="150">
        <f>K73+K74</f>
        <v>144</v>
      </c>
      <c r="L72" s="150">
        <f>SUM(L73:L74)</f>
        <v>0</v>
      </c>
      <c r="M72" s="150">
        <f>SUM(M73:M74)</f>
        <v>132</v>
      </c>
      <c r="N72" s="150">
        <f>N73+N74</f>
        <v>12</v>
      </c>
      <c r="O72" s="199"/>
      <c r="P72" s="150"/>
      <c r="Q72" s="199"/>
      <c r="R72" s="215">
        <f>R73+R74</f>
        <v>80</v>
      </c>
      <c r="S72" s="199">
        <f>S73+S74</f>
        <v>64</v>
      </c>
      <c r="T72" s="215"/>
      <c r="U72" s="199"/>
      <c r="V72" s="215"/>
      <c r="W72" s="242">
        <v>163</v>
      </c>
    </row>
    <row r="73" spans="1:25" ht="26.25" customHeight="1" x14ac:dyDescent="0.2">
      <c r="A73" s="154" t="s">
        <v>300</v>
      </c>
      <c r="B73" s="151" t="s">
        <v>244</v>
      </c>
      <c r="C73" s="160" t="s">
        <v>279</v>
      </c>
      <c r="D73" s="219"/>
      <c r="E73" s="219"/>
      <c r="F73" s="219"/>
      <c r="G73" s="219"/>
      <c r="H73" s="219">
        <v>4</v>
      </c>
      <c r="I73" s="219">
        <f>J73+K73</f>
        <v>102</v>
      </c>
      <c r="J73" s="219">
        <v>30</v>
      </c>
      <c r="K73" s="318">
        <f>SUM(O73:V73)</f>
        <v>72</v>
      </c>
      <c r="L73" s="219"/>
      <c r="M73" s="219">
        <v>64</v>
      </c>
      <c r="N73" s="219">
        <v>8</v>
      </c>
      <c r="O73" s="200"/>
      <c r="P73" s="219"/>
      <c r="Q73" s="200"/>
      <c r="R73" s="223">
        <v>40</v>
      </c>
      <c r="S73" s="200">
        <v>32</v>
      </c>
      <c r="T73" s="223"/>
      <c r="U73" s="200"/>
      <c r="V73" s="223"/>
      <c r="W73" s="241">
        <v>82</v>
      </c>
    </row>
    <row r="74" spans="1:25" ht="24.75" customHeight="1" x14ac:dyDescent="0.2">
      <c r="A74" s="154" t="s">
        <v>301</v>
      </c>
      <c r="B74" s="151" t="s">
        <v>93</v>
      </c>
      <c r="C74" s="160" t="s">
        <v>280</v>
      </c>
      <c r="D74" s="219"/>
      <c r="E74" s="219"/>
      <c r="F74" s="219"/>
      <c r="G74" s="219"/>
      <c r="H74" s="219">
        <v>4</v>
      </c>
      <c r="I74" s="219">
        <f>J74+K74</f>
        <v>102</v>
      </c>
      <c r="J74" s="219">
        <v>30</v>
      </c>
      <c r="K74" s="219">
        <f>SUM(O74:V74)</f>
        <v>72</v>
      </c>
      <c r="L74" s="219"/>
      <c r="M74" s="219">
        <v>68</v>
      </c>
      <c r="N74" s="219">
        <v>4</v>
      </c>
      <c r="O74" s="200"/>
      <c r="P74" s="219"/>
      <c r="Q74" s="200"/>
      <c r="R74" s="223">
        <v>40</v>
      </c>
      <c r="S74" s="200">
        <v>32</v>
      </c>
      <c r="T74" s="223"/>
      <c r="U74" s="200"/>
      <c r="V74" s="223"/>
      <c r="W74" s="241">
        <v>81</v>
      </c>
    </row>
    <row r="75" spans="1:25" s="85" customFormat="1" ht="15" customHeight="1" x14ac:dyDescent="0.2">
      <c r="A75" s="188"/>
      <c r="B75" s="189" t="s">
        <v>53</v>
      </c>
      <c r="C75" s="190"/>
      <c r="D75" s="191"/>
      <c r="E75" s="191"/>
      <c r="F75" s="191"/>
      <c r="G75" s="191"/>
      <c r="H75" s="191"/>
      <c r="I75" s="191"/>
      <c r="J75" s="191"/>
      <c r="K75" s="191"/>
      <c r="L75" s="191"/>
      <c r="M75" s="191"/>
      <c r="N75" s="191"/>
      <c r="O75" s="191"/>
      <c r="P75" s="191"/>
      <c r="Q75" s="231">
        <v>0</v>
      </c>
      <c r="R75" s="191">
        <f>R72/20</f>
        <v>4</v>
      </c>
      <c r="S75" s="191">
        <f>S72/16</f>
        <v>4</v>
      </c>
      <c r="T75" s="191">
        <f>T72/19</f>
        <v>0</v>
      </c>
      <c r="U75" s="191">
        <f>U72/16</f>
        <v>0</v>
      </c>
      <c r="V75" s="191">
        <f>V72/13</f>
        <v>0</v>
      </c>
      <c r="W75" s="191"/>
    </row>
    <row r="76" spans="1:25" s="85" customFormat="1" ht="12.75" x14ac:dyDescent="0.2">
      <c r="A76" s="156" t="s">
        <v>179</v>
      </c>
      <c r="B76" s="151" t="s">
        <v>180</v>
      </c>
      <c r="C76" s="162"/>
      <c r="D76" s="219"/>
      <c r="E76" s="219"/>
      <c r="F76" s="219"/>
      <c r="G76" s="219"/>
      <c r="H76" s="219"/>
      <c r="I76" s="219"/>
      <c r="J76" s="219"/>
      <c r="K76" s="219">
        <v>36</v>
      </c>
      <c r="L76" s="219"/>
      <c r="M76" s="219"/>
      <c r="N76" s="219"/>
      <c r="O76" s="200"/>
      <c r="P76" s="219"/>
      <c r="Q76" s="200"/>
      <c r="R76" s="223">
        <v>36</v>
      </c>
      <c r="S76" s="200"/>
      <c r="T76" s="223"/>
      <c r="U76" s="200"/>
      <c r="V76" s="223"/>
      <c r="W76" s="223"/>
      <c r="X76" s="139"/>
      <c r="Y76" s="139"/>
    </row>
    <row r="77" spans="1:25" s="85" customFormat="1" ht="12.75" x14ac:dyDescent="0.2">
      <c r="A77" s="156" t="s">
        <v>256</v>
      </c>
      <c r="B77" s="151" t="s">
        <v>180</v>
      </c>
      <c r="C77" s="162"/>
      <c r="D77" s="219"/>
      <c r="E77" s="219"/>
      <c r="F77" s="219"/>
      <c r="G77" s="219"/>
      <c r="H77" s="219"/>
      <c r="I77" s="219"/>
      <c r="J77" s="219"/>
      <c r="K77" s="219">
        <v>36</v>
      </c>
      <c r="L77" s="219"/>
      <c r="M77" s="219"/>
      <c r="N77" s="219"/>
      <c r="O77" s="200"/>
      <c r="P77" s="219"/>
      <c r="Q77" s="200"/>
      <c r="R77" s="223"/>
      <c r="S77" s="200"/>
      <c r="T77" s="223">
        <v>36</v>
      </c>
      <c r="U77" s="200"/>
      <c r="V77" s="223"/>
      <c r="W77" s="223"/>
      <c r="X77" s="139"/>
      <c r="Y77" s="139"/>
    </row>
    <row r="78" spans="1:25" s="85" customFormat="1" ht="25.5" x14ac:dyDescent="0.2">
      <c r="A78" s="152" t="s">
        <v>34</v>
      </c>
      <c r="B78" s="149" t="s">
        <v>96</v>
      </c>
      <c r="C78" s="153" t="s">
        <v>218</v>
      </c>
      <c r="D78" s="228">
        <v>5</v>
      </c>
      <c r="E78" s="228"/>
      <c r="F78" s="228"/>
      <c r="G78" s="158"/>
      <c r="H78" s="158"/>
      <c r="I78" s="150">
        <f t="shared" ref="I78:N78" si="6">I79</f>
        <v>333</v>
      </c>
      <c r="J78" s="150">
        <f t="shared" si="6"/>
        <v>98</v>
      </c>
      <c r="K78" s="150">
        <f t="shared" si="6"/>
        <v>235</v>
      </c>
      <c r="L78" s="150">
        <f>L79</f>
        <v>170</v>
      </c>
      <c r="M78" s="150">
        <f>M79</f>
        <v>52</v>
      </c>
      <c r="N78" s="150">
        <f t="shared" si="6"/>
        <v>13</v>
      </c>
      <c r="O78" s="199"/>
      <c r="P78" s="150"/>
      <c r="Q78" s="199"/>
      <c r="R78" s="215"/>
      <c r="S78" s="199"/>
      <c r="T78" s="215"/>
      <c r="U78" s="199"/>
      <c r="V78" s="215"/>
      <c r="W78" s="242">
        <v>266</v>
      </c>
    </row>
    <row r="79" spans="1:25" s="85" customFormat="1" ht="25.5" x14ac:dyDescent="0.2">
      <c r="A79" s="152" t="s">
        <v>35</v>
      </c>
      <c r="B79" s="149" t="s">
        <v>96</v>
      </c>
      <c r="C79" s="153" t="s">
        <v>200</v>
      </c>
      <c r="D79" s="228"/>
      <c r="E79" s="228"/>
      <c r="F79" s="228">
        <v>8</v>
      </c>
      <c r="G79" s="158"/>
      <c r="H79" s="158">
        <v>6.7</v>
      </c>
      <c r="I79" s="150">
        <f>I80+I81+I82</f>
        <v>333</v>
      </c>
      <c r="J79" s="150">
        <f>J80+J81+J82</f>
        <v>98</v>
      </c>
      <c r="K79" s="150">
        <f>K80+K81+K82</f>
        <v>235</v>
      </c>
      <c r="L79" s="150">
        <f>SUM(L80:L82)</f>
        <v>170</v>
      </c>
      <c r="M79" s="150">
        <f>SUM(M80:M82)</f>
        <v>52</v>
      </c>
      <c r="N79" s="150">
        <f>SUM(N80:N82)</f>
        <v>13</v>
      </c>
      <c r="O79" s="199"/>
      <c r="P79" s="150"/>
      <c r="Q79" s="199"/>
      <c r="R79" s="215"/>
      <c r="S79" s="199"/>
      <c r="T79" s="215">
        <f>SUM(T80:T82)</f>
        <v>57</v>
      </c>
      <c r="U79" s="199">
        <f>SUM(U80:U82)</f>
        <v>48</v>
      </c>
      <c r="V79" s="215">
        <f>SUM(V80:V82)</f>
        <v>130</v>
      </c>
      <c r="W79" s="241">
        <v>266</v>
      </c>
      <c r="X79" s="183"/>
      <c r="Y79" s="183"/>
    </row>
    <row r="80" spans="1:25" ht="24" customHeight="1" x14ac:dyDescent="0.2">
      <c r="A80" s="156" t="s">
        <v>302</v>
      </c>
      <c r="B80" s="151" t="s">
        <v>259</v>
      </c>
      <c r="C80" s="160" t="s">
        <v>281</v>
      </c>
      <c r="D80" s="159"/>
      <c r="E80" s="227">
        <v>8</v>
      </c>
      <c r="F80" s="227">
        <v>8</v>
      </c>
      <c r="G80" s="227"/>
      <c r="H80" s="227">
        <v>7</v>
      </c>
      <c r="I80" s="219">
        <f>J80+K80</f>
        <v>203</v>
      </c>
      <c r="J80" s="219">
        <v>58</v>
      </c>
      <c r="K80" s="219">
        <f>SUM(O80:V80)</f>
        <v>145</v>
      </c>
      <c r="L80" s="219">
        <v>132</v>
      </c>
      <c r="M80" s="219"/>
      <c r="N80" s="219">
        <v>13</v>
      </c>
      <c r="O80" s="200"/>
      <c r="P80" s="219"/>
      <c r="Q80" s="200"/>
      <c r="R80" s="223"/>
      <c r="S80" s="200"/>
      <c r="T80" s="223">
        <v>19</v>
      </c>
      <c r="U80" s="200">
        <v>48</v>
      </c>
      <c r="V80" s="223">
        <v>78</v>
      </c>
      <c r="W80" s="241">
        <v>162</v>
      </c>
      <c r="X80" s="132"/>
      <c r="Y80" s="132"/>
    </row>
    <row r="81" spans="1:25" ht="25.5" customHeight="1" x14ac:dyDescent="0.2">
      <c r="A81" s="156" t="s">
        <v>303</v>
      </c>
      <c r="B81" s="151" t="s">
        <v>245</v>
      </c>
      <c r="C81" s="160" t="s">
        <v>282</v>
      </c>
      <c r="D81" s="159"/>
      <c r="E81" s="227"/>
      <c r="F81" s="227">
        <v>8</v>
      </c>
      <c r="G81" s="227"/>
      <c r="H81" s="227"/>
      <c r="I81" s="219">
        <f>J81+K81</f>
        <v>74</v>
      </c>
      <c r="J81" s="219">
        <v>22</v>
      </c>
      <c r="K81" s="219">
        <f>SUM(O81:V81)</f>
        <v>52</v>
      </c>
      <c r="L81" s="219"/>
      <c r="M81" s="219">
        <v>52</v>
      </c>
      <c r="N81" s="219"/>
      <c r="O81" s="200"/>
      <c r="P81" s="219"/>
      <c r="Q81" s="200"/>
      <c r="R81" s="223"/>
      <c r="S81" s="200"/>
      <c r="T81" s="223"/>
      <c r="U81" s="200"/>
      <c r="V81" s="223">
        <v>52</v>
      </c>
      <c r="W81" s="241">
        <v>59</v>
      </c>
      <c r="X81" s="132"/>
      <c r="Y81" s="132"/>
    </row>
    <row r="82" spans="1:25" ht="26.25" customHeight="1" x14ac:dyDescent="0.2">
      <c r="A82" s="156" t="s">
        <v>304</v>
      </c>
      <c r="B82" s="151" t="s">
        <v>32</v>
      </c>
      <c r="C82" s="160" t="s">
        <v>273</v>
      </c>
      <c r="D82" s="159"/>
      <c r="E82" s="227"/>
      <c r="F82" s="227">
        <v>6</v>
      </c>
      <c r="G82" s="227"/>
      <c r="H82" s="227"/>
      <c r="I82" s="219">
        <f>J82+K82</f>
        <v>56</v>
      </c>
      <c r="J82" s="219">
        <v>18</v>
      </c>
      <c r="K82" s="219">
        <f>SUM(O82:V82)</f>
        <v>38</v>
      </c>
      <c r="L82" s="219">
        <v>38</v>
      </c>
      <c r="M82" s="219"/>
      <c r="N82" s="219"/>
      <c r="O82" s="200"/>
      <c r="P82" s="219"/>
      <c r="Q82" s="200"/>
      <c r="R82" s="223"/>
      <c r="S82" s="200"/>
      <c r="T82" s="223">
        <v>38</v>
      </c>
      <c r="U82" s="200"/>
      <c r="V82" s="223"/>
      <c r="W82" s="241">
        <v>45</v>
      </c>
      <c r="X82" s="132"/>
      <c r="Y82" s="132"/>
    </row>
    <row r="83" spans="1:25" ht="14.25" customHeight="1" x14ac:dyDescent="0.2">
      <c r="A83" s="193"/>
      <c r="B83" s="194" t="s">
        <v>101</v>
      </c>
      <c r="C83" s="195"/>
      <c r="D83" s="196"/>
      <c r="E83" s="196"/>
      <c r="F83" s="196"/>
      <c r="G83" s="196"/>
      <c r="H83" s="196"/>
      <c r="I83" s="197"/>
      <c r="J83" s="197"/>
      <c r="K83" s="197"/>
      <c r="L83" s="197"/>
      <c r="M83" s="197"/>
      <c r="N83" s="197"/>
      <c r="O83" s="191"/>
      <c r="P83" s="191"/>
      <c r="Q83" s="231">
        <v>0</v>
      </c>
      <c r="R83" s="191">
        <f>R79/20</f>
        <v>0</v>
      </c>
      <c r="S83" s="191">
        <f>S79/16</f>
        <v>0</v>
      </c>
      <c r="T83" s="191">
        <f>T79/19</f>
        <v>3</v>
      </c>
      <c r="U83" s="191">
        <f>U79/16</f>
        <v>3</v>
      </c>
      <c r="V83" s="191">
        <f>V79/13</f>
        <v>10</v>
      </c>
      <c r="W83" s="241"/>
    </row>
    <row r="84" spans="1:25" ht="28.5" customHeight="1" x14ac:dyDescent="0.2">
      <c r="A84" s="170" t="s">
        <v>250</v>
      </c>
      <c r="B84" s="171" t="s">
        <v>55</v>
      </c>
      <c r="C84" s="172"/>
      <c r="D84" s="159"/>
      <c r="E84" s="159"/>
      <c r="F84" s="159"/>
      <c r="G84" s="159"/>
      <c r="H84" s="159"/>
      <c r="I84" s="219"/>
      <c r="J84" s="219"/>
      <c r="K84" s="219"/>
      <c r="L84" s="219"/>
      <c r="M84" s="219"/>
      <c r="N84" s="219"/>
      <c r="O84" s="200"/>
      <c r="P84" s="219"/>
      <c r="Q84" s="200"/>
      <c r="R84" s="223"/>
      <c r="S84" s="238"/>
      <c r="T84" s="223"/>
      <c r="U84" s="238"/>
      <c r="V84" s="223">
        <v>72</v>
      </c>
      <c r="W84" s="223"/>
      <c r="X84" s="139"/>
      <c r="Y84" s="139"/>
    </row>
    <row r="85" spans="1:25" s="140" customFormat="1" ht="15" customHeight="1" x14ac:dyDescent="0.2">
      <c r="A85" s="341" t="s">
        <v>177</v>
      </c>
      <c r="B85" s="342"/>
      <c r="C85" s="343"/>
      <c r="D85" s="185"/>
      <c r="E85" s="185"/>
      <c r="F85" s="185"/>
      <c r="G85" s="185"/>
      <c r="H85" s="185"/>
      <c r="I85" s="186">
        <f>I86+I87+I90+I102</f>
        <v>1172</v>
      </c>
      <c r="J85" s="186">
        <f>J86+J87+J90+J102</f>
        <v>386</v>
      </c>
      <c r="K85" s="186">
        <f>K86+K87+K90+K102</f>
        <v>786</v>
      </c>
      <c r="L85" s="186">
        <f>L86+L88+L91+L94+L99+L103</f>
        <v>500</v>
      </c>
      <c r="M85" s="186">
        <f>M94+M99</f>
        <v>276</v>
      </c>
      <c r="N85" s="186">
        <f>SUM(N87,N90,N102)</f>
        <v>10</v>
      </c>
      <c r="O85" s="202"/>
      <c r="P85" s="186"/>
      <c r="Q85" s="202"/>
      <c r="R85" s="232"/>
      <c r="S85" s="239"/>
      <c r="T85" s="232"/>
      <c r="U85" s="239"/>
      <c r="V85" s="232"/>
      <c r="W85" s="232"/>
    </row>
    <row r="86" spans="1:25" ht="17.25" customHeight="1" x14ac:dyDescent="0.2">
      <c r="A86" s="154" t="s">
        <v>158</v>
      </c>
      <c r="B86" s="156" t="s">
        <v>63</v>
      </c>
      <c r="C86" s="145" t="s">
        <v>215</v>
      </c>
      <c r="D86" s="227">
        <v>4</v>
      </c>
      <c r="E86" s="227"/>
      <c r="F86" s="227"/>
      <c r="G86" s="227"/>
      <c r="H86" s="227">
        <v>3</v>
      </c>
      <c r="I86" s="219">
        <f>J86+K86</f>
        <v>104</v>
      </c>
      <c r="J86" s="219">
        <v>30</v>
      </c>
      <c r="K86" s="219">
        <f>SUM(O86:V86)</f>
        <v>74</v>
      </c>
      <c r="L86" s="219">
        <v>74</v>
      </c>
      <c r="M86" s="219"/>
      <c r="N86" s="219"/>
      <c r="O86" s="200"/>
      <c r="P86" s="219"/>
      <c r="Q86" s="200">
        <v>34</v>
      </c>
      <c r="R86" s="223">
        <v>40</v>
      </c>
      <c r="S86" s="238"/>
      <c r="T86" s="223"/>
      <c r="U86" s="238"/>
      <c r="V86" s="225"/>
      <c r="W86" s="241">
        <v>62</v>
      </c>
    </row>
    <row r="87" spans="1:25" s="24" customFormat="1" ht="27" customHeight="1" x14ac:dyDescent="0.2">
      <c r="A87" s="311" t="s">
        <v>184</v>
      </c>
      <c r="B87" s="312" t="s">
        <v>30</v>
      </c>
      <c r="C87" s="312"/>
      <c r="D87" s="291"/>
      <c r="E87" s="291"/>
      <c r="F87" s="291"/>
      <c r="G87" s="291"/>
      <c r="H87" s="291"/>
      <c r="I87" s="215">
        <f t="shared" ref="I87:L88" si="7">I88</f>
        <v>124</v>
      </c>
      <c r="J87" s="215">
        <f t="shared" si="7"/>
        <v>44</v>
      </c>
      <c r="K87" s="215">
        <f t="shared" si="7"/>
        <v>80</v>
      </c>
      <c r="L87" s="215">
        <f t="shared" si="7"/>
        <v>80</v>
      </c>
      <c r="M87" s="291"/>
      <c r="N87" s="291"/>
      <c r="O87" s="199"/>
      <c r="P87" s="297"/>
      <c r="Q87" s="199"/>
      <c r="R87" s="297"/>
      <c r="S87" s="313"/>
      <c r="T87" s="297"/>
      <c r="U87" s="313"/>
      <c r="V87" s="288"/>
      <c r="W87" s="242">
        <v>99</v>
      </c>
    </row>
    <row r="88" spans="1:25" s="85" customFormat="1" ht="26.25" customHeight="1" x14ac:dyDescent="0.2">
      <c r="A88" s="148" t="s">
        <v>66</v>
      </c>
      <c r="B88" s="149" t="s">
        <v>67</v>
      </c>
      <c r="C88" s="178"/>
      <c r="D88" s="158"/>
      <c r="E88" s="158"/>
      <c r="F88" s="158"/>
      <c r="G88" s="158"/>
      <c r="H88" s="158">
        <v>5.6</v>
      </c>
      <c r="I88" s="150">
        <f t="shared" si="7"/>
        <v>124</v>
      </c>
      <c r="J88" s="150">
        <f t="shared" si="7"/>
        <v>44</v>
      </c>
      <c r="K88" s="150">
        <f t="shared" si="7"/>
        <v>80</v>
      </c>
      <c r="L88" s="150">
        <v>80</v>
      </c>
      <c r="M88" s="150"/>
      <c r="N88" s="150"/>
      <c r="O88" s="199"/>
      <c r="P88" s="150"/>
      <c r="Q88" s="199"/>
      <c r="R88" s="215"/>
      <c r="S88" s="240">
        <f>S89</f>
        <v>0</v>
      </c>
      <c r="T88" s="215">
        <f>T89</f>
        <v>0</v>
      </c>
      <c r="U88" s="240">
        <f>U89</f>
        <v>30</v>
      </c>
      <c r="V88" s="215">
        <f>V89</f>
        <v>50</v>
      </c>
      <c r="W88" s="242">
        <v>99</v>
      </c>
    </row>
    <row r="89" spans="1:25" ht="42.75" customHeight="1" x14ac:dyDescent="0.2">
      <c r="A89" s="154">
        <v>37987</v>
      </c>
      <c r="B89" s="151" t="s">
        <v>246</v>
      </c>
      <c r="C89" s="162" t="s">
        <v>283</v>
      </c>
      <c r="D89" s="159"/>
      <c r="E89" s="159"/>
      <c r="F89" s="159"/>
      <c r="G89" s="159"/>
      <c r="H89" s="159">
        <v>7</v>
      </c>
      <c r="I89" s="219">
        <f>J89+K89</f>
        <v>124</v>
      </c>
      <c r="J89" s="219">
        <v>44</v>
      </c>
      <c r="K89" s="219">
        <f>SUM(O89:V89)</f>
        <v>80</v>
      </c>
      <c r="L89" s="219">
        <v>80</v>
      </c>
      <c r="M89" s="219"/>
      <c r="N89" s="219"/>
      <c r="O89" s="199"/>
      <c r="P89" s="219"/>
      <c r="Q89" s="199"/>
      <c r="R89" s="223"/>
      <c r="S89" s="238"/>
      <c r="T89" s="223"/>
      <c r="U89" s="238">
        <v>30</v>
      </c>
      <c r="V89" s="223">
        <v>50</v>
      </c>
      <c r="W89" s="241">
        <v>99</v>
      </c>
    </row>
    <row r="90" spans="1:25" s="24" customFormat="1" ht="27.75" customHeight="1" x14ac:dyDescent="0.2">
      <c r="A90" s="314" t="s">
        <v>73</v>
      </c>
      <c r="B90" s="312" t="s">
        <v>74</v>
      </c>
      <c r="C90" s="312"/>
      <c r="D90" s="297"/>
      <c r="E90" s="297"/>
      <c r="F90" s="297"/>
      <c r="G90" s="297"/>
      <c r="H90" s="297"/>
      <c r="I90" s="215">
        <f t="shared" ref="I90:N90" si="8">I91+I94+I99</f>
        <v>553</v>
      </c>
      <c r="J90" s="215">
        <f t="shared" si="8"/>
        <v>181</v>
      </c>
      <c r="K90" s="215">
        <f t="shared" si="8"/>
        <v>372</v>
      </c>
      <c r="L90" s="215">
        <f>SUM(L91,L94,L99)</f>
        <v>86</v>
      </c>
      <c r="M90" s="215">
        <f>SUM(M91,M94,M99)</f>
        <v>276</v>
      </c>
      <c r="N90" s="215">
        <f t="shared" si="8"/>
        <v>10</v>
      </c>
      <c r="O90" s="199"/>
      <c r="P90" s="291"/>
      <c r="Q90" s="199"/>
      <c r="R90" s="291"/>
      <c r="S90" s="315"/>
      <c r="T90" s="291"/>
      <c r="U90" s="313"/>
      <c r="V90" s="291"/>
      <c r="W90" s="242">
        <v>442</v>
      </c>
      <c r="X90" s="25"/>
      <c r="Y90" s="25"/>
    </row>
    <row r="91" spans="1:25" s="85" customFormat="1" ht="24.75" customHeight="1" x14ac:dyDescent="0.2">
      <c r="A91" s="148" t="s">
        <v>75</v>
      </c>
      <c r="B91" s="149" t="s">
        <v>76</v>
      </c>
      <c r="C91" s="178"/>
      <c r="D91" s="150"/>
      <c r="E91" s="150"/>
      <c r="F91" s="150"/>
      <c r="G91" s="150"/>
      <c r="H91" s="150" t="s">
        <v>227</v>
      </c>
      <c r="I91" s="150">
        <f>I92+I93</f>
        <v>128</v>
      </c>
      <c r="J91" s="150">
        <f>J92+J93</f>
        <v>42</v>
      </c>
      <c r="K91" s="150">
        <f>K92+K93</f>
        <v>86</v>
      </c>
      <c r="L91" s="150">
        <f>SUM(L92:L93)</f>
        <v>86</v>
      </c>
      <c r="M91" s="150"/>
      <c r="N91" s="150"/>
      <c r="O91" s="199"/>
      <c r="P91" s="150"/>
      <c r="Q91" s="199"/>
      <c r="R91" s="215"/>
      <c r="S91" s="240"/>
      <c r="T91" s="215">
        <f>T92+T93</f>
        <v>36</v>
      </c>
      <c r="U91" s="240"/>
      <c r="V91" s="215">
        <f>V92+V93</f>
        <v>50</v>
      </c>
      <c r="W91" s="242">
        <v>102</v>
      </c>
    </row>
    <row r="92" spans="1:25" ht="24.75" customHeight="1" x14ac:dyDescent="0.2">
      <c r="A92" s="154" t="s">
        <v>305</v>
      </c>
      <c r="B92" s="151" t="s">
        <v>248</v>
      </c>
      <c r="C92" s="162" t="s">
        <v>284</v>
      </c>
      <c r="D92" s="219"/>
      <c r="E92" s="219"/>
      <c r="F92" s="219"/>
      <c r="G92" s="219"/>
      <c r="H92" s="219"/>
      <c r="I92" s="219">
        <f>J92+K92</f>
        <v>74</v>
      </c>
      <c r="J92" s="219">
        <v>24</v>
      </c>
      <c r="K92" s="219">
        <f>SUM(O92:V92)</f>
        <v>50</v>
      </c>
      <c r="L92" s="219">
        <v>50</v>
      </c>
      <c r="M92" s="219"/>
      <c r="N92" s="219"/>
      <c r="O92" s="200"/>
      <c r="P92" s="219"/>
      <c r="Q92" s="200"/>
      <c r="R92" s="223"/>
      <c r="S92" s="238"/>
      <c r="T92" s="223"/>
      <c r="U92" s="238"/>
      <c r="V92" s="223">
        <v>50</v>
      </c>
      <c r="W92" s="241">
        <v>59</v>
      </c>
    </row>
    <row r="93" spans="1:25" ht="24.75" customHeight="1" x14ac:dyDescent="0.2">
      <c r="A93" s="154" t="s">
        <v>306</v>
      </c>
      <c r="B93" s="151" t="s">
        <v>83</v>
      </c>
      <c r="C93" s="162" t="s">
        <v>285</v>
      </c>
      <c r="D93" s="219"/>
      <c r="E93" s="219"/>
      <c r="F93" s="219"/>
      <c r="G93" s="219">
        <v>6</v>
      </c>
      <c r="H93" s="219"/>
      <c r="I93" s="219">
        <f>J93+K93</f>
        <v>54</v>
      </c>
      <c r="J93" s="219">
        <v>18</v>
      </c>
      <c r="K93" s="219">
        <f>SUM(O93:V93)</f>
        <v>36</v>
      </c>
      <c r="L93" s="219">
        <f>K93-V93</f>
        <v>36</v>
      </c>
      <c r="M93" s="219"/>
      <c r="N93" s="219"/>
      <c r="O93" s="200"/>
      <c r="P93" s="219"/>
      <c r="Q93" s="200"/>
      <c r="R93" s="223"/>
      <c r="S93" s="238"/>
      <c r="T93" s="223">
        <v>36</v>
      </c>
      <c r="U93" s="238"/>
      <c r="V93" s="223"/>
      <c r="W93" s="241">
        <v>43</v>
      </c>
    </row>
    <row r="94" spans="1:25" s="85" customFormat="1" ht="26.25" customHeight="1" x14ac:dyDescent="0.2">
      <c r="A94" s="148" t="s">
        <v>33</v>
      </c>
      <c r="B94" s="149" t="s">
        <v>84</v>
      </c>
      <c r="C94" s="178" t="s">
        <v>183</v>
      </c>
      <c r="D94" s="150"/>
      <c r="E94" s="150"/>
      <c r="F94" s="158"/>
      <c r="G94" s="158"/>
      <c r="H94" s="158" t="s">
        <v>226</v>
      </c>
      <c r="I94" s="150">
        <f>I95+I96+I97</f>
        <v>267</v>
      </c>
      <c r="J94" s="150">
        <f>J95+J96+J97</f>
        <v>89</v>
      </c>
      <c r="K94" s="150">
        <f>K95+K96+K97</f>
        <v>178</v>
      </c>
      <c r="L94" s="150"/>
      <c r="M94" s="150">
        <f>SUM(M95:M97)</f>
        <v>178</v>
      </c>
      <c r="N94" s="150"/>
      <c r="O94" s="199"/>
      <c r="P94" s="150"/>
      <c r="Q94" s="199">
        <v>0</v>
      </c>
      <c r="R94" s="215">
        <f>SUM(R95:R97)</f>
        <v>40</v>
      </c>
      <c r="S94" s="240">
        <f>SUM(S95:S97)</f>
        <v>0</v>
      </c>
      <c r="T94" s="215">
        <f>SUM(T95:T97)</f>
        <v>38</v>
      </c>
      <c r="U94" s="240">
        <f>SUM(U95:U97)</f>
        <v>32</v>
      </c>
      <c r="V94" s="215">
        <f>SUM(V95:V97)</f>
        <v>0</v>
      </c>
      <c r="W94" s="242">
        <v>214</v>
      </c>
    </row>
    <row r="95" spans="1:25" ht="16.5" customHeight="1" x14ac:dyDescent="0.2">
      <c r="A95" s="154" t="s">
        <v>307</v>
      </c>
      <c r="B95" s="151" t="s">
        <v>88</v>
      </c>
      <c r="C95" s="184" t="s">
        <v>286</v>
      </c>
      <c r="D95" s="227"/>
      <c r="E95" s="227"/>
      <c r="F95" s="227">
        <v>4</v>
      </c>
      <c r="G95" s="227"/>
      <c r="H95" s="227">
        <v>3</v>
      </c>
      <c r="I95" s="219">
        <f>J95+K95</f>
        <v>111</v>
      </c>
      <c r="J95" s="219">
        <v>37</v>
      </c>
      <c r="K95" s="219">
        <f>SUM(O95:V95)</f>
        <v>74</v>
      </c>
      <c r="L95" s="219"/>
      <c r="M95" s="219">
        <f>K95-V95</f>
        <v>74</v>
      </c>
      <c r="N95" s="219"/>
      <c r="O95" s="200"/>
      <c r="P95" s="219"/>
      <c r="Q95" s="200">
        <v>34</v>
      </c>
      <c r="R95" s="223">
        <v>40</v>
      </c>
      <c r="S95" s="238"/>
      <c r="T95" s="223"/>
      <c r="U95" s="238"/>
      <c r="V95" s="223"/>
      <c r="W95" s="241">
        <v>89</v>
      </c>
    </row>
    <row r="96" spans="1:25" ht="15" customHeight="1" x14ac:dyDescent="0.2">
      <c r="A96" s="154" t="s">
        <v>308</v>
      </c>
      <c r="B96" s="151" t="s">
        <v>89</v>
      </c>
      <c r="C96" s="184" t="s">
        <v>221</v>
      </c>
      <c r="D96" s="227"/>
      <c r="E96" s="227"/>
      <c r="F96" s="227">
        <v>7</v>
      </c>
      <c r="G96" s="227"/>
      <c r="H96" s="227">
        <v>6</v>
      </c>
      <c r="I96" s="219">
        <f>J96+K96</f>
        <v>105</v>
      </c>
      <c r="J96" s="219">
        <v>35</v>
      </c>
      <c r="K96" s="219">
        <f>SUM(O96:V96)</f>
        <v>70</v>
      </c>
      <c r="L96" s="219"/>
      <c r="M96" s="219">
        <f>K96-V96</f>
        <v>70</v>
      </c>
      <c r="N96" s="219"/>
      <c r="O96" s="200"/>
      <c r="P96" s="219"/>
      <c r="Q96" s="200"/>
      <c r="R96" s="223"/>
      <c r="S96" s="238"/>
      <c r="T96" s="223">
        <v>38</v>
      </c>
      <c r="U96" s="238">
        <v>32</v>
      </c>
      <c r="V96" s="223"/>
      <c r="W96" s="241">
        <v>84</v>
      </c>
    </row>
    <row r="97" spans="1:25" ht="15.75" customHeight="1" x14ac:dyDescent="0.2">
      <c r="A97" s="154" t="s">
        <v>309</v>
      </c>
      <c r="B97" s="151" t="s">
        <v>61</v>
      </c>
      <c r="C97" s="184" t="s">
        <v>287</v>
      </c>
      <c r="D97" s="227"/>
      <c r="E97" s="227"/>
      <c r="F97" s="227"/>
      <c r="G97" s="227">
        <v>3</v>
      </c>
      <c r="H97" s="227"/>
      <c r="I97" s="219">
        <f>J97+K97</f>
        <v>51</v>
      </c>
      <c r="J97" s="219">
        <v>17</v>
      </c>
      <c r="K97" s="219">
        <f>SUM(O97:V97)</f>
        <v>34</v>
      </c>
      <c r="L97" s="219"/>
      <c r="M97" s="219">
        <f>K97-V97</f>
        <v>34</v>
      </c>
      <c r="N97" s="219"/>
      <c r="O97" s="200"/>
      <c r="P97" s="219"/>
      <c r="Q97" s="200">
        <v>34</v>
      </c>
      <c r="R97" s="223"/>
      <c r="S97" s="238"/>
      <c r="T97" s="223"/>
      <c r="U97" s="238"/>
      <c r="V97" s="223"/>
      <c r="W97" s="241">
        <v>41</v>
      </c>
    </row>
    <row r="98" spans="1:25" s="85" customFormat="1" ht="25.5" x14ac:dyDescent="0.2">
      <c r="A98" s="170" t="s">
        <v>251</v>
      </c>
      <c r="B98" s="171" t="s">
        <v>55</v>
      </c>
      <c r="C98" s="145"/>
      <c r="D98" s="227"/>
      <c r="E98" s="227"/>
      <c r="F98" s="227"/>
      <c r="G98" s="227"/>
      <c r="H98" s="227"/>
      <c r="I98" s="219"/>
      <c r="J98" s="219"/>
      <c r="K98" s="219"/>
      <c r="L98" s="219"/>
      <c r="M98" s="219"/>
      <c r="N98" s="219"/>
      <c r="O98" s="200"/>
      <c r="P98" s="219"/>
      <c r="Q98" s="200"/>
      <c r="R98" s="223"/>
      <c r="S98" s="238"/>
      <c r="T98" s="223"/>
      <c r="U98" s="238"/>
      <c r="V98" s="223">
        <v>72</v>
      </c>
      <c r="W98" s="242"/>
    </row>
    <row r="99" spans="1:25" s="85" customFormat="1" ht="25.5" customHeight="1" x14ac:dyDescent="0.2">
      <c r="A99" s="148" t="s">
        <v>90</v>
      </c>
      <c r="B99" s="149" t="s">
        <v>91</v>
      </c>
      <c r="C99" s="178"/>
      <c r="D99" s="158"/>
      <c r="E99" s="158"/>
      <c r="F99" s="158"/>
      <c r="G99" s="158"/>
      <c r="H99" s="158">
        <v>3.4</v>
      </c>
      <c r="I99" s="150">
        <f>I100+I101</f>
        <v>158</v>
      </c>
      <c r="J99" s="150">
        <f>J100+J101</f>
        <v>50</v>
      </c>
      <c r="K99" s="150">
        <f>K100+K101</f>
        <v>108</v>
      </c>
      <c r="L99" s="150"/>
      <c r="M99" s="150">
        <f>SUM(M100:M101)</f>
        <v>98</v>
      </c>
      <c r="N99" s="150">
        <f>SUM(N100:N101)</f>
        <v>10</v>
      </c>
      <c r="O99" s="199"/>
      <c r="P99" s="150"/>
      <c r="Q99" s="199">
        <v>0</v>
      </c>
      <c r="R99" s="215">
        <f>SUM(R100:R102)</f>
        <v>40</v>
      </c>
      <c r="S99" s="240"/>
      <c r="T99" s="215"/>
      <c r="U99" s="240"/>
      <c r="V99" s="215"/>
      <c r="W99" s="242">
        <v>126</v>
      </c>
    </row>
    <row r="100" spans="1:25" ht="25.5" customHeight="1" x14ac:dyDescent="0.2">
      <c r="A100" s="154" t="s">
        <v>310</v>
      </c>
      <c r="B100" s="151" t="s">
        <v>94</v>
      </c>
      <c r="C100" s="162" t="s">
        <v>219</v>
      </c>
      <c r="D100" s="227"/>
      <c r="E100" s="227"/>
      <c r="F100" s="227">
        <v>4</v>
      </c>
      <c r="G100" s="227"/>
      <c r="H100" s="227">
        <v>3</v>
      </c>
      <c r="I100" s="219">
        <f>J100+K100</f>
        <v>108</v>
      </c>
      <c r="J100" s="219">
        <v>34</v>
      </c>
      <c r="K100" s="219">
        <f>SUM(O100:V100)</f>
        <v>74</v>
      </c>
      <c r="L100" s="219"/>
      <c r="M100" s="219">
        <v>68</v>
      </c>
      <c r="N100" s="219">
        <v>6</v>
      </c>
      <c r="O100" s="200"/>
      <c r="P100" s="219"/>
      <c r="Q100" s="200">
        <v>34</v>
      </c>
      <c r="R100" s="223">
        <v>40</v>
      </c>
      <c r="S100" s="238"/>
      <c r="T100" s="223"/>
      <c r="U100" s="238"/>
      <c r="V100" s="223"/>
      <c r="W100" s="241">
        <v>86</v>
      </c>
    </row>
    <row r="101" spans="1:25" ht="25.5" customHeight="1" x14ac:dyDescent="0.2">
      <c r="A101" s="154" t="s">
        <v>311</v>
      </c>
      <c r="B101" s="151" t="s">
        <v>95</v>
      </c>
      <c r="C101" s="162" t="s">
        <v>288</v>
      </c>
      <c r="D101" s="227"/>
      <c r="E101" s="227"/>
      <c r="F101" s="227">
        <v>3</v>
      </c>
      <c r="G101" s="227"/>
      <c r="H101" s="227"/>
      <c r="I101" s="219">
        <f>J101+K101</f>
        <v>50</v>
      </c>
      <c r="J101" s="219">
        <v>16</v>
      </c>
      <c r="K101" s="219">
        <f>SUM(O101:V101)</f>
        <v>34</v>
      </c>
      <c r="L101" s="219"/>
      <c r="M101" s="219">
        <v>30</v>
      </c>
      <c r="N101" s="219">
        <v>4</v>
      </c>
      <c r="O101" s="200"/>
      <c r="P101" s="219"/>
      <c r="Q101" s="200">
        <v>34</v>
      </c>
      <c r="R101" s="223"/>
      <c r="S101" s="238"/>
      <c r="T101" s="223"/>
      <c r="U101" s="238"/>
      <c r="V101" s="223"/>
      <c r="W101" s="241">
        <v>40</v>
      </c>
    </row>
    <row r="102" spans="1:25" s="22" customFormat="1" ht="28.5" customHeight="1" x14ac:dyDescent="0.2">
      <c r="A102" s="316" t="s">
        <v>34</v>
      </c>
      <c r="B102" s="312" t="s">
        <v>96</v>
      </c>
      <c r="C102" s="312"/>
      <c r="D102" s="226"/>
      <c r="E102" s="226"/>
      <c r="F102" s="226"/>
      <c r="G102" s="226"/>
      <c r="H102" s="226"/>
      <c r="I102" s="215">
        <f t="shared" ref="I102:K102" si="9">I103</f>
        <v>391</v>
      </c>
      <c r="J102" s="215">
        <f t="shared" si="9"/>
        <v>131</v>
      </c>
      <c r="K102" s="215">
        <f t="shared" si="9"/>
        <v>260</v>
      </c>
      <c r="L102" s="215">
        <f>L103</f>
        <v>260</v>
      </c>
      <c r="M102" s="215"/>
      <c r="N102" s="215"/>
      <c r="O102" s="199"/>
      <c r="P102" s="291"/>
      <c r="Q102" s="199"/>
      <c r="R102" s="297"/>
      <c r="S102" s="315"/>
      <c r="T102" s="291"/>
      <c r="U102" s="313"/>
      <c r="V102" s="291"/>
      <c r="W102" s="242">
        <v>312</v>
      </c>
    </row>
    <row r="103" spans="1:25" s="85" customFormat="1" ht="28.5" customHeight="1" x14ac:dyDescent="0.2">
      <c r="A103" s="152" t="s">
        <v>35</v>
      </c>
      <c r="B103" s="149" t="s">
        <v>96</v>
      </c>
      <c r="C103" s="178"/>
      <c r="D103" s="158"/>
      <c r="E103" s="158"/>
      <c r="F103" s="158"/>
      <c r="G103" s="158"/>
      <c r="H103" s="158" t="s">
        <v>224</v>
      </c>
      <c r="I103" s="150">
        <f>I104+I105+I106</f>
        <v>391</v>
      </c>
      <c r="J103" s="150">
        <f>J104+J105+J106</f>
        <v>131</v>
      </c>
      <c r="K103" s="150">
        <f>K104+K105+K106</f>
        <v>260</v>
      </c>
      <c r="L103" s="150">
        <f>SUM(L104:L106)</f>
        <v>260</v>
      </c>
      <c r="M103" s="150"/>
      <c r="N103" s="150"/>
      <c r="O103" s="199"/>
      <c r="P103" s="150"/>
      <c r="Q103" s="199"/>
      <c r="R103" s="215"/>
      <c r="S103" s="240">
        <f>SUM(S104:S106)</f>
        <v>60</v>
      </c>
      <c r="T103" s="215">
        <f>SUM(T104:T106)</f>
        <v>38</v>
      </c>
      <c r="U103" s="240">
        <f>SUM(U104:U106)</f>
        <v>110</v>
      </c>
      <c r="V103" s="215">
        <f>SUM(V104:V106)</f>
        <v>52</v>
      </c>
      <c r="W103" s="242">
        <v>312</v>
      </c>
    </row>
    <row r="104" spans="1:25" ht="29.25" customHeight="1" x14ac:dyDescent="0.2">
      <c r="A104" s="156" t="s">
        <v>312</v>
      </c>
      <c r="B104" s="151" t="s">
        <v>261</v>
      </c>
      <c r="C104" s="162" t="s">
        <v>283</v>
      </c>
      <c r="D104" s="227"/>
      <c r="E104" s="227"/>
      <c r="F104" s="227"/>
      <c r="G104" s="227"/>
      <c r="H104" s="227">
        <v>7</v>
      </c>
      <c r="I104" s="219">
        <f>J104+K104</f>
        <v>243</v>
      </c>
      <c r="J104" s="219">
        <v>81</v>
      </c>
      <c r="K104" s="219">
        <f>SUM(O104:V104)</f>
        <v>162</v>
      </c>
      <c r="L104" s="219">
        <v>162</v>
      </c>
      <c r="M104" s="219"/>
      <c r="N104" s="219"/>
      <c r="O104" s="200"/>
      <c r="P104" s="219"/>
      <c r="Q104" s="200"/>
      <c r="R104" s="223"/>
      <c r="S104" s="238"/>
      <c r="T104" s="223"/>
      <c r="U104" s="238">
        <v>110</v>
      </c>
      <c r="V104" s="223">
        <v>52</v>
      </c>
      <c r="W104" s="241">
        <v>194</v>
      </c>
    </row>
    <row r="105" spans="1:25" ht="16.5" customHeight="1" x14ac:dyDescent="0.2">
      <c r="A105" s="156" t="s">
        <v>313</v>
      </c>
      <c r="B105" s="151" t="s">
        <v>249</v>
      </c>
      <c r="C105" s="162" t="s">
        <v>220</v>
      </c>
      <c r="D105" s="227"/>
      <c r="E105" s="227"/>
      <c r="F105" s="227">
        <v>8</v>
      </c>
      <c r="G105" s="227"/>
      <c r="H105" s="227">
        <v>7</v>
      </c>
      <c r="I105" s="219">
        <f>J105+K105</f>
        <v>102</v>
      </c>
      <c r="J105" s="219">
        <v>34</v>
      </c>
      <c r="K105" s="219">
        <f>SUM(O105:V105)</f>
        <v>68</v>
      </c>
      <c r="L105" s="219">
        <v>68</v>
      </c>
      <c r="M105" s="219"/>
      <c r="N105" s="219"/>
      <c r="O105" s="200"/>
      <c r="P105" s="219"/>
      <c r="Q105" s="200"/>
      <c r="R105" s="223"/>
      <c r="S105" s="238">
        <v>30</v>
      </c>
      <c r="T105" s="223">
        <v>38</v>
      </c>
      <c r="U105" s="238"/>
      <c r="V105" s="223"/>
      <c r="W105" s="241">
        <v>82</v>
      </c>
    </row>
    <row r="106" spans="1:25" ht="15.75" customHeight="1" x14ac:dyDescent="0.2">
      <c r="A106" s="156" t="s">
        <v>314</v>
      </c>
      <c r="B106" s="151" t="s">
        <v>98</v>
      </c>
      <c r="C106" s="162" t="s">
        <v>289</v>
      </c>
      <c r="D106" s="227"/>
      <c r="E106" s="227"/>
      <c r="F106" s="227">
        <v>5</v>
      </c>
      <c r="G106" s="227"/>
      <c r="H106" s="227"/>
      <c r="I106" s="219">
        <f>J106+K106</f>
        <v>46</v>
      </c>
      <c r="J106" s="219">
        <v>16</v>
      </c>
      <c r="K106" s="219">
        <f>SUM(O106:V106)</f>
        <v>30</v>
      </c>
      <c r="L106" s="219">
        <v>30</v>
      </c>
      <c r="M106" s="219"/>
      <c r="N106" s="219"/>
      <c r="O106" s="200"/>
      <c r="P106" s="219"/>
      <c r="Q106" s="200"/>
      <c r="R106" s="223"/>
      <c r="S106" s="238">
        <v>30</v>
      </c>
      <c r="T106" s="223"/>
      <c r="U106" s="238"/>
      <c r="V106" s="223"/>
      <c r="W106" s="241">
        <v>36</v>
      </c>
    </row>
    <row r="107" spans="1:25" s="85" customFormat="1" ht="30" customHeight="1" x14ac:dyDescent="0.2">
      <c r="A107" s="188"/>
      <c r="B107" s="189" t="s">
        <v>185</v>
      </c>
      <c r="C107" s="192"/>
      <c r="D107" s="191"/>
      <c r="E107" s="191"/>
      <c r="F107" s="191"/>
      <c r="G107" s="191"/>
      <c r="H107" s="191"/>
      <c r="I107" s="191"/>
      <c r="J107" s="191"/>
      <c r="K107" s="191"/>
      <c r="L107" s="191"/>
      <c r="M107" s="191"/>
      <c r="N107" s="191"/>
      <c r="O107" s="191"/>
      <c r="P107" s="191"/>
      <c r="Q107" s="231">
        <v>3</v>
      </c>
      <c r="R107" s="191">
        <f>(R103+R99+R94+R91+R88+R86)/20</f>
        <v>6</v>
      </c>
      <c r="S107" s="191">
        <f>(S103+S99+S94+S91+S88+S86)/16</f>
        <v>3.75</v>
      </c>
      <c r="T107" s="191">
        <f>(T103+T99+T94+T91+T88+T86)/19</f>
        <v>5.8947368421052628</v>
      </c>
      <c r="U107" s="191">
        <f>(U103+U99+U94+U91+U88+U86)/16</f>
        <v>10.75</v>
      </c>
      <c r="V107" s="191">
        <f>(V103+V99+V94+V91+V88+V86)/13</f>
        <v>11.692307692307692</v>
      </c>
      <c r="W107" s="191"/>
    </row>
    <row r="108" spans="1:25" ht="14.25" customHeight="1" x14ac:dyDescent="0.2">
      <c r="A108" s="156"/>
      <c r="B108" s="165" t="s">
        <v>128</v>
      </c>
      <c r="C108" s="162"/>
      <c r="D108" s="219"/>
      <c r="E108" s="219"/>
      <c r="F108" s="219"/>
      <c r="G108" s="219"/>
      <c r="H108" s="219"/>
      <c r="I108" s="150">
        <f t="shared" ref="I108:K108" si="10">I29+I36+I40+I85</f>
        <v>5454</v>
      </c>
      <c r="J108" s="150">
        <f t="shared" si="10"/>
        <v>1818</v>
      </c>
      <c r="K108" s="150">
        <f t="shared" si="10"/>
        <v>3636</v>
      </c>
      <c r="L108" s="219"/>
      <c r="M108" s="219"/>
      <c r="N108" s="219"/>
      <c r="O108" s="200">
        <f t="shared" ref="O108:U108" si="11">O107+O83+O75+O69+O63+O54+O47+O39+O35+O27</f>
        <v>35.529411764705884</v>
      </c>
      <c r="P108" s="219">
        <f t="shared" si="11"/>
        <v>36.363636363636367</v>
      </c>
      <c r="Q108" s="200">
        <v>36</v>
      </c>
      <c r="R108" s="223">
        <f t="shared" si="11"/>
        <v>36</v>
      </c>
      <c r="S108" s="200">
        <f t="shared" si="11"/>
        <v>35.625</v>
      </c>
      <c r="T108" s="223">
        <f t="shared" si="11"/>
        <v>35.89473684210526</v>
      </c>
      <c r="U108" s="200">
        <f t="shared" si="11"/>
        <v>35.75</v>
      </c>
      <c r="V108" s="223">
        <f t="shared" ref="V108" si="12">V107+V83+V75+V69+V63+V54+V47+V39+V35+V27</f>
        <v>35.692307692307693</v>
      </c>
      <c r="W108" s="223"/>
    </row>
    <row r="109" spans="1:25" ht="18" customHeight="1" x14ac:dyDescent="0.2">
      <c r="A109" s="156"/>
      <c r="B109" s="151" t="s">
        <v>54</v>
      </c>
      <c r="C109" s="160"/>
      <c r="D109" s="219"/>
      <c r="E109" s="219"/>
      <c r="F109" s="219"/>
      <c r="G109" s="219"/>
      <c r="H109" s="219"/>
      <c r="I109" s="150">
        <f>I108+I9</f>
        <v>7560</v>
      </c>
      <c r="J109" s="150">
        <f>J108+J9</f>
        <v>2520</v>
      </c>
      <c r="K109" s="150">
        <f>K108+K9</f>
        <v>5040</v>
      </c>
      <c r="L109" s="219"/>
      <c r="M109" s="219"/>
      <c r="N109" s="219"/>
      <c r="O109" s="200">
        <v>54</v>
      </c>
      <c r="P109" s="219">
        <v>54</v>
      </c>
      <c r="Q109" s="200">
        <v>54</v>
      </c>
      <c r="R109" s="223">
        <v>54</v>
      </c>
      <c r="S109" s="200">
        <v>54</v>
      </c>
      <c r="T109" s="223">
        <v>54</v>
      </c>
      <c r="U109" s="200">
        <v>54</v>
      </c>
      <c r="V109" s="223">
        <v>54</v>
      </c>
      <c r="W109" s="223"/>
    </row>
    <row r="110" spans="1:25" ht="17.25" customHeight="1" x14ac:dyDescent="0.2">
      <c r="A110" s="156" t="s">
        <v>36</v>
      </c>
      <c r="B110" s="151" t="s">
        <v>37</v>
      </c>
      <c r="C110" s="160"/>
      <c r="D110" s="155"/>
      <c r="E110" s="155"/>
      <c r="F110" s="155"/>
      <c r="G110" s="155"/>
      <c r="H110" s="155"/>
      <c r="I110" s="155" t="s">
        <v>56</v>
      </c>
      <c r="J110" s="155"/>
      <c r="K110" s="155">
        <v>72</v>
      </c>
      <c r="L110" s="155"/>
      <c r="M110" s="155"/>
      <c r="N110" s="155"/>
      <c r="O110" s="203"/>
      <c r="P110" s="155"/>
      <c r="Q110" s="203"/>
      <c r="R110" s="233" t="s">
        <v>263</v>
      </c>
      <c r="S110" s="205"/>
      <c r="T110" s="233"/>
      <c r="U110" s="205"/>
      <c r="V110" s="222"/>
      <c r="W110" s="222"/>
      <c r="X110" s="85"/>
      <c r="Y110" s="85"/>
    </row>
    <row r="111" spans="1:25" ht="25.5" x14ac:dyDescent="0.2">
      <c r="A111" s="156" t="s">
        <v>38</v>
      </c>
      <c r="B111" s="151" t="s">
        <v>39</v>
      </c>
      <c r="C111" s="160"/>
      <c r="D111" s="155"/>
      <c r="E111" s="155"/>
      <c r="F111" s="155"/>
      <c r="G111" s="155"/>
      <c r="H111" s="155"/>
      <c r="I111" s="155" t="s">
        <v>102</v>
      </c>
      <c r="J111" s="155"/>
      <c r="K111" s="155">
        <v>216</v>
      </c>
      <c r="L111" s="155"/>
      <c r="M111" s="155"/>
      <c r="N111" s="155"/>
      <c r="O111" s="203"/>
      <c r="P111" s="155"/>
      <c r="Q111" s="203"/>
      <c r="R111" s="234" t="s">
        <v>57</v>
      </c>
      <c r="S111" s="206" t="s">
        <v>57</v>
      </c>
      <c r="T111" s="233" t="s">
        <v>222</v>
      </c>
      <c r="U111" s="206" t="s">
        <v>57</v>
      </c>
      <c r="V111" s="237"/>
      <c r="W111" s="237"/>
    </row>
    <row r="112" spans="1:25" s="85" customFormat="1" ht="25.5" customHeight="1" x14ac:dyDescent="0.2">
      <c r="A112" s="156" t="s">
        <v>103</v>
      </c>
      <c r="B112" s="151" t="s">
        <v>55</v>
      </c>
      <c r="C112" s="160"/>
      <c r="D112" s="155"/>
      <c r="E112" s="155"/>
      <c r="F112" s="155"/>
      <c r="G112" s="155"/>
      <c r="H112" s="155"/>
      <c r="I112" s="155" t="s">
        <v>58</v>
      </c>
      <c r="J112" s="155"/>
      <c r="K112" s="155">
        <v>144</v>
      </c>
      <c r="L112" s="155"/>
      <c r="M112" s="155"/>
      <c r="N112" s="155"/>
      <c r="O112" s="203"/>
      <c r="P112" s="155"/>
      <c r="Q112" s="203"/>
      <c r="R112" s="233"/>
      <c r="S112" s="205"/>
      <c r="T112" s="233"/>
      <c r="U112" s="205"/>
      <c r="V112" s="234" t="s">
        <v>58</v>
      </c>
      <c r="W112" s="234"/>
      <c r="X112" s="48"/>
      <c r="Y112" s="48"/>
    </row>
    <row r="113" spans="1:25" ht="12.75" x14ac:dyDescent="0.2">
      <c r="A113" s="156" t="s">
        <v>41</v>
      </c>
      <c r="B113" s="156" t="s">
        <v>40</v>
      </c>
      <c r="C113" s="154"/>
      <c r="D113" s="155"/>
      <c r="E113" s="155"/>
      <c r="F113" s="155"/>
      <c r="G113" s="155"/>
      <c r="H113" s="155"/>
      <c r="I113" s="155" t="s">
        <v>159</v>
      </c>
      <c r="J113" s="155"/>
      <c r="K113" s="155"/>
      <c r="L113" s="155"/>
      <c r="M113" s="155"/>
      <c r="N113" s="155"/>
      <c r="O113" s="203"/>
      <c r="P113" s="155"/>
      <c r="Q113" s="203"/>
      <c r="R113" s="235"/>
      <c r="S113" s="203"/>
      <c r="T113" s="235"/>
      <c r="U113" s="203"/>
      <c r="V113" s="223"/>
      <c r="W113" s="223"/>
    </row>
    <row r="114" spans="1:25" s="85" customFormat="1" ht="12.75" x14ac:dyDescent="0.2">
      <c r="A114" s="152" t="s">
        <v>42</v>
      </c>
      <c r="B114" s="149" t="s">
        <v>43</v>
      </c>
      <c r="C114" s="153"/>
      <c r="D114" s="161"/>
      <c r="E114" s="161"/>
      <c r="F114" s="161"/>
      <c r="G114" s="161"/>
      <c r="H114" s="161"/>
      <c r="I114" s="161" t="s">
        <v>58</v>
      </c>
      <c r="J114" s="161"/>
      <c r="K114" s="161"/>
      <c r="L114" s="161"/>
      <c r="M114" s="161"/>
      <c r="N114" s="161"/>
      <c r="O114" s="204"/>
      <c r="P114" s="161"/>
      <c r="Q114" s="204"/>
      <c r="R114" s="236"/>
      <c r="S114" s="204"/>
      <c r="T114" s="236"/>
      <c r="U114" s="204"/>
      <c r="V114" s="215"/>
      <c r="W114" s="215"/>
    </row>
    <row r="115" spans="1:25" s="85" customFormat="1" ht="26.25" customHeight="1" x14ac:dyDescent="0.2">
      <c r="A115" s="152" t="s">
        <v>44</v>
      </c>
      <c r="B115" s="149" t="s">
        <v>45</v>
      </c>
      <c r="C115" s="153"/>
      <c r="D115" s="161"/>
      <c r="E115" s="161"/>
      <c r="F115" s="161"/>
      <c r="G115" s="161"/>
      <c r="H115" s="161"/>
      <c r="I115" s="161" t="s">
        <v>57</v>
      </c>
      <c r="J115" s="161"/>
      <c r="K115" s="161"/>
      <c r="L115" s="161"/>
      <c r="M115" s="161"/>
      <c r="N115" s="161"/>
      <c r="O115" s="204"/>
      <c r="P115" s="161"/>
      <c r="Q115" s="204"/>
      <c r="R115" s="236"/>
      <c r="S115" s="204"/>
      <c r="T115" s="236"/>
      <c r="U115" s="204"/>
      <c r="V115" s="215"/>
      <c r="W115" s="215"/>
    </row>
    <row r="116" spans="1:25" s="85" customFormat="1" ht="39" customHeight="1" x14ac:dyDescent="0.2">
      <c r="A116" s="152" t="s">
        <v>46</v>
      </c>
      <c r="B116" s="149" t="s">
        <v>264</v>
      </c>
      <c r="C116" s="153"/>
      <c r="D116" s="161"/>
      <c r="E116" s="161"/>
      <c r="F116" s="161"/>
      <c r="G116" s="161"/>
      <c r="H116" s="161"/>
      <c r="I116" s="161" t="s">
        <v>57</v>
      </c>
      <c r="J116" s="161"/>
      <c r="K116" s="161"/>
      <c r="L116" s="161"/>
      <c r="M116" s="161"/>
      <c r="N116" s="161"/>
      <c r="O116" s="204"/>
      <c r="P116" s="161"/>
      <c r="Q116" s="204"/>
      <c r="R116" s="236"/>
      <c r="S116" s="204"/>
      <c r="T116" s="236"/>
      <c r="U116" s="204"/>
      <c r="V116" s="236"/>
      <c r="W116" s="236"/>
    </row>
    <row r="117" spans="1:25" s="85" customFormat="1" ht="54" customHeight="1" x14ac:dyDescent="0.2">
      <c r="A117" s="152" t="s">
        <v>105</v>
      </c>
      <c r="B117" s="149" t="s">
        <v>107</v>
      </c>
      <c r="C117" s="153"/>
      <c r="D117" s="161"/>
      <c r="E117" s="161"/>
      <c r="F117" s="161"/>
      <c r="G117" s="161"/>
      <c r="H117" s="161"/>
      <c r="I117" s="161" t="s">
        <v>57</v>
      </c>
      <c r="J117" s="161"/>
      <c r="K117" s="161"/>
      <c r="L117" s="161"/>
      <c r="M117" s="161"/>
      <c r="N117" s="161"/>
      <c r="O117" s="204"/>
      <c r="P117" s="161"/>
      <c r="Q117" s="204"/>
      <c r="R117" s="236"/>
      <c r="S117" s="204"/>
      <c r="T117" s="236"/>
      <c r="U117" s="204"/>
      <c r="V117" s="236"/>
      <c r="W117" s="236"/>
    </row>
    <row r="118" spans="1:25" s="85" customFormat="1" ht="54" customHeight="1" x14ac:dyDescent="0.2">
      <c r="A118" s="152" t="s">
        <v>108</v>
      </c>
      <c r="B118" s="149" t="s">
        <v>123</v>
      </c>
      <c r="C118" s="153"/>
      <c r="D118" s="161"/>
      <c r="E118" s="161"/>
      <c r="F118" s="161"/>
      <c r="G118" s="161"/>
      <c r="H118" s="161"/>
      <c r="I118" s="161" t="s">
        <v>57</v>
      </c>
      <c r="J118" s="161"/>
      <c r="K118" s="161"/>
      <c r="L118" s="161"/>
      <c r="M118" s="161"/>
      <c r="N118" s="161"/>
      <c r="O118" s="204"/>
      <c r="P118" s="161"/>
      <c r="Q118" s="204"/>
      <c r="R118" s="236"/>
      <c r="S118" s="204"/>
      <c r="T118" s="236"/>
      <c r="U118" s="204"/>
      <c r="V118" s="236"/>
      <c r="W118" s="236"/>
    </row>
    <row r="119" spans="1:25" s="85" customFormat="1" ht="26.25" customHeight="1" x14ac:dyDescent="0.2">
      <c r="A119" s="338" t="s">
        <v>223</v>
      </c>
      <c r="B119" s="350"/>
      <c r="C119" s="350"/>
      <c r="D119" s="350"/>
      <c r="E119" s="350"/>
      <c r="F119" s="350"/>
      <c r="G119" s="350"/>
      <c r="H119" s="350"/>
      <c r="I119" s="350"/>
      <c r="J119" s="351"/>
      <c r="K119" s="338" t="s">
        <v>0</v>
      </c>
      <c r="L119" s="332" t="s">
        <v>216</v>
      </c>
      <c r="M119" s="333"/>
      <c r="N119" s="334"/>
      <c r="O119" s="199">
        <v>13</v>
      </c>
      <c r="P119" s="150">
        <v>13</v>
      </c>
      <c r="Q119" s="199">
        <v>8</v>
      </c>
      <c r="R119" s="215">
        <v>9</v>
      </c>
      <c r="S119" s="199">
        <v>10</v>
      </c>
      <c r="T119" s="215">
        <v>9</v>
      </c>
      <c r="U119" s="199">
        <v>10</v>
      </c>
      <c r="V119" s="215">
        <v>6</v>
      </c>
      <c r="W119" s="215"/>
    </row>
    <row r="120" spans="1:25" s="85" customFormat="1" ht="15" customHeight="1" x14ac:dyDescent="0.2">
      <c r="A120" s="339"/>
      <c r="B120" s="352"/>
      <c r="C120" s="352"/>
      <c r="D120" s="352"/>
      <c r="E120" s="352"/>
      <c r="F120" s="352"/>
      <c r="G120" s="352"/>
      <c r="H120" s="352"/>
      <c r="I120" s="352"/>
      <c r="J120" s="353"/>
      <c r="K120" s="339"/>
      <c r="L120" s="335" t="s">
        <v>59</v>
      </c>
      <c r="M120" s="336"/>
      <c r="N120" s="337"/>
      <c r="O120" s="200">
        <v>0</v>
      </c>
      <c r="P120" s="319">
        <v>5</v>
      </c>
      <c r="Q120" s="200">
        <v>0</v>
      </c>
      <c r="R120" s="223">
        <v>5</v>
      </c>
      <c r="S120" s="200">
        <v>5</v>
      </c>
      <c r="T120" s="223">
        <v>3</v>
      </c>
      <c r="U120" s="200">
        <v>2</v>
      </c>
      <c r="V120" s="223">
        <v>4</v>
      </c>
      <c r="W120" s="223"/>
    </row>
    <row r="121" spans="1:25" s="85" customFormat="1" ht="16.5" customHeight="1" x14ac:dyDescent="0.2">
      <c r="A121" s="339"/>
      <c r="B121" s="352"/>
      <c r="C121" s="352"/>
      <c r="D121" s="352"/>
      <c r="E121" s="352"/>
      <c r="F121" s="352"/>
      <c r="G121" s="352"/>
      <c r="H121" s="352"/>
      <c r="I121" s="352"/>
      <c r="J121" s="353"/>
      <c r="K121" s="339"/>
      <c r="L121" s="335" t="s">
        <v>170</v>
      </c>
      <c r="M121" s="336"/>
      <c r="N121" s="337"/>
      <c r="O121" s="200">
        <v>3</v>
      </c>
      <c r="P121" s="319">
        <v>6</v>
      </c>
      <c r="Q121" s="200">
        <v>2</v>
      </c>
      <c r="R121" s="223">
        <v>2</v>
      </c>
      <c r="S121" s="200">
        <v>3</v>
      </c>
      <c r="T121" s="223">
        <v>4</v>
      </c>
      <c r="U121" s="200">
        <v>2</v>
      </c>
      <c r="V121" s="223">
        <v>6</v>
      </c>
      <c r="W121" s="223"/>
    </row>
    <row r="122" spans="1:25" s="85" customFormat="1" ht="14.25" customHeight="1" x14ac:dyDescent="0.2">
      <c r="A122" s="340"/>
      <c r="B122" s="354"/>
      <c r="C122" s="354"/>
      <c r="D122" s="354"/>
      <c r="E122" s="354"/>
      <c r="F122" s="354"/>
      <c r="G122" s="354"/>
      <c r="H122" s="354"/>
      <c r="I122" s="354"/>
      <c r="J122" s="355"/>
      <c r="K122" s="340"/>
      <c r="L122" s="335" t="s">
        <v>60</v>
      </c>
      <c r="M122" s="336"/>
      <c r="N122" s="337"/>
      <c r="O122" s="200">
        <v>1</v>
      </c>
      <c r="P122" s="319">
        <v>1</v>
      </c>
      <c r="Q122" s="200">
        <v>1</v>
      </c>
      <c r="R122" s="223">
        <v>1</v>
      </c>
      <c r="S122" s="200">
        <v>1</v>
      </c>
      <c r="T122" s="223">
        <v>1</v>
      </c>
      <c r="U122" s="200">
        <v>1</v>
      </c>
      <c r="V122" s="223">
        <v>0</v>
      </c>
      <c r="W122" s="223"/>
    </row>
    <row r="123" spans="1:25" s="85" customFormat="1" ht="12.75" customHeight="1" x14ac:dyDescent="0.2">
      <c r="A123" s="163"/>
      <c r="B123" s="163"/>
      <c r="C123" s="164"/>
      <c r="D123" s="163"/>
      <c r="E123" s="164"/>
      <c r="F123" s="164"/>
      <c r="G123" s="164"/>
      <c r="H123" s="164"/>
      <c r="I123" s="164"/>
      <c r="J123" s="164"/>
      <c r="K123" s="164"/>
      <c r="L123" s="164"/>
      <c r="M123" s="164"/>
      <c r="N123" s="164"/>
      <c r="O123" s="164"/>
      <c r="P123" s="164"/>
      <c r="Q123" s="164"/>
      <c r="R123" s="164"/>
      <c r="S123" s="164"/>
      <c r="T123" s="164"/>
      <c r="U123" s="164"/>
      <c r="V123" s="164"/>
      <c r="W123" s="164"/>
      <c r="X123" s="48"/>
      <c r="Y123" s="48"/>
    </row>
    <row r="124" spans="1:25" s="85" customFormat="1" ht="11.25" customHeight="1" x14ac:dyDescent="0.2">
      <c r="A124" s="163"/>
      <c r="B124" s="163"/>
      <c r="C124" s="164"/>
      <c r="D124" s="163"/>
      <c r="E124" s="164"/>
      <c r="F124" s="164"/>
      <c r="G124" s="164"/>
      <c r="H124" s="164"/>
      <c r="I124" s="164"/>
      <c r="J124" s="164"/>
      <c r="K124" s="164"/>
      <c r="L124" s="164"/>
      <c r="M124" s="164"/>
      <c r="N124" s="164"/>
      <c r="O124" s="164"/>
      <c r="P124" s="164"/>
      <c r="Q124" s="164"/>
      <c r="R124" s="164"/>
      <c r="S124" s="164"/>
      <c r="T124" s="164"/>
      <c r="U124" s="164"/>
      <c r="V124" s="164"/>
      <c r="W124" s="164"/>
      <c r="X124" s="48"/>
      <c r="Y124" s="48"/>
    </row>
    <row r="125" spans="1:25" x14ac:dyDescent="0.2">
      <c r="E125" s="164"/>
      <c r="F125" s="164"/>
      <c r="G125" s="164"/>
      <c r="H125" s="164"/>
      <c r="I125" s="164"/>
      <c r="J125" s="164"/>
      <c r="K125" s="164"/>
      <c r="L125" s="164"/>
      <c r="M125" s="164"/>
      <c r="N125" s="164"/>
      <c r="O125" s="164"/>
      <c r="P125" s="164"/>
      <c r="Q125" s="164"/>
      <c r="R125" s="164"/>
      <c r="S125" s="164"/>
      <c r="T125" s="164"/>
      <c r="U125" s="164"/>
      <c r="V125" s="164"/>
      <c r="W125" s="164"/>
    </row>
    <row r="126" spans="1:25" x14ac:dyDescent="0.2">
      <c r="E126" s="164"/>
      <c r="F126" s="164"/>
      <c r="G126" s="164"/>
      <c r="H126" s="164"/>
      <c r="I126" s="164"/>
      <c r="J126" s="164"/>
      <c r="K126" s="164"/>
      <c r="L126" s="164"/>
      <c r="M126" s="164"/>
      <c r="N126" s="164"/>
      <c r="O126" s="164"/>
      <c r="P126" s="164"/>
      <c r="Q126" s="164"/>
      <c r="R126" s="164"/>
      <c r="S126" s="164"/>
      <c r="T126" s="164"/>
      <c r="U126" s="164"/>
      <c r="V126" s="164"/>
      <c r="W126" s="164"/>
    </row>
    <row r="127" spans="1:25" x14ac:dyDescent="0.2">
      <c r="E127" s="164"/>
      <c r="F127" s="164"/>
      <c r="G127" s="164"/>
      <c r="H127" s="164"/>
      <c r="I127" s="164"/>
      <c r="J127" s="164"/>
      <c r="K127" s="164"/>
      <c r="L127" s="164"/>
      <c r="M127" s="164"/>
      <c r="N127" s="164"/>
      <c r="O127" s="164"/>
      <c r="P127" s="164"/>
      <c r="Q127" s="164"/>
      <c r="R127" s="164"/>
      <c r="S127" s="164"/>
      <c r="T127" s="164"/>
      <c r="U127" s="164"/>
      <c r="V127" s="164"/>
      <c r="W127" s="164"/>
    </row>
    <row r="128" spans="1:25" x14ac:dyDescent="0.2">
      <c r="E128" s="164"/>
      <c r="F128" s="164"/>
      <c r="G128" s="164"/>
      <c r="H128" s="164"/>
      <c r="I128" s="164"/>
      <c r="J128" s="164"/>
      <c r="K128" s="164"/>
      <c r="L128" s="164"/>
      <c r="M128" s="164"/>
      <c r="N128" s="164"/>
      <c r="O128" s="164"/>
      <c r="P128" s="164"/>
      <c r="Q128" s="164"/>
      <c r="R128" s="164"/>
      <c r="S128" s="164"/>
      <c r="T128" s="164"/>
      <c r="U128" s="164"/>
      <c r="V128" s="164"/>
      <c r="W128" s="164"/>
    </row>
    <row r="129" spans="5:23" x14ac:dyDescent="0.2">
      <c r="E129" s="164"/>
      <c r="F129" s="164"/>
      <c r="G129" s="164"/>
      <c r="H129" s="164"/>
      <c r="I129" s="164"/>
      <c r="J129" s="164"/>
      <c r="K129" s="164"/>
      <c r="L129" s="164"/>
      <c r="M129" s="164"/>
      <c r="N129" s="164"/>
      <c r="O129" s="164"/>
      <c r="P129" s="164"/>
      <c r="Q129" s="164"/>
      <c r="R129" s="164"/>
      <c r="S129" s="164"/>
      <c r="T129" s="164"/>
      <c r="U129" s="164"/>
      <c r="V129" s="164"/>
      <c r="W129" s="164"/>
    </row>
    <row r="130" spans="5:23" x14ac:dyDescent="0.2">
      <c r="E130" s="164"/>
      <c r="F130" s="164"/>
      <c r="G130" s="164"/>
      <c r="H130" s="164"/>
      <c r="I130" s="164"/>
      <c r="J130" s="164"/>
      <c r="K130" s="164"/>
      <c r="L130" s="164"/>
      <c r="M130" s="164"/>
      <c r="N130" s="164"/>
      <c r="O130" s="164"/>
      <c r="P130" s="164"/>
      <c r="Q130" s="164"/>
      <c r="R130" s="164"/>
      <c r="S130" s="164"/>
      <c r="T130" s="164"/>
      <c r="U130" s="164"/>
      <c r="V130" s="164"/>
      <c r="W130" s="164"/>
    </row>
    <row r="131" spans="5:23" x14ac:dyDescent="0.2">
      <c r="E131" s="164"/>
      <c r="F131" s="164"/>
      <c r="G131" s="164"/>
      <c r="H131" s="164"/>
      <c r="I131" s="164"/>
      <c r="J131" s="164"/>
      <c r="K131" s="164"/>
      <c r="L131" s="164"/>
      <c r="M131" s="164"/>
      <c r="N131" s="164"/>
      <c r="O131" s="164"/>
      <c r="P131" s="164"/>
      <c r="Q131" s="164"/>
      <c r="R131" s="164"/>
      <c r="S131" s="164"/>
      <c r="T131" s="164"/>
      <c r="U131" s="164"/>
      <c r="V131" s="164"/>
      <c r="W131" s="164"/>
    </row>
    <row r="132" spans="5:23" x14ac:dyDescent="0.2">
      <c r="E132" s="164"/>
      <c r="F132" s="164"/>
      <c r="G132" s="164"/>
      <c r="H132" s="164"/>
      <c r="I132" s="164"/>
      <c r="J132" s="164"/>
      <c r="K132" s="164"/>
      <c r="L132" s="164"/>
      <c r="M132" s="164"/>
    </row>
    <row r="133" spans="5:23" x14ac:dyDescent="0.2">
      <c r="E133" s="164"/>
      <c r="F133" s="164"/>
      <c r="G133" s="164"/>
      <c r="H133" s="164"/>
      <c r="I133" s="164"/>
      <c r="J133" s="164"/>
      <c r="K133" s="164"/>
      <c r="L133" s="164"/>
      <c r="M133" s="164"/>
    </row>
    <row r="134" spans="5:23" x14ac:dyDescent="0.2">
      <c r="E134" s="164"/>
      <c r="F134" s="164"/>
      <c r="G134" s="164"/>
      <c r="H134" s="164"/>
      <c r="I134" s="164"/>
      <c r="J134" s="164"/>
      <c r="K134" s="164"/>
      <c r="L134" s="164"/>
      <c r="M134" s="164"/>
    </row>
    <row r="135" spans="5:23" x14ac:dyDescent="0.2">
      <c r="E135" s="164"/>
      <c r="F135" s="164"/>
      <c r="G135" s="164"/>
      <c r="H135" s="164"/>
      <c r="I135" s="164"/>
      <c r="J135" s="164"/>
      <c r="K135" s="164"/>
      <c r="L135" s="164"/>
      <c r="M135" s="164"/>
    </row>
    <row r="136" spans="5:23" x14ac:dyDescent="0.2">
      <c r="H136" s="164"/>
      <c r="I136" s="164"/>
      <c r="J136" s="164"/>
      <c r="K136" s="164"/>
      <c r="M136" s="164"/>
    </row>
    <row r="137" spans="5:23" x14ac:dyDescent="0.2">
      <c r="H137" s="164"/>
      <c r="I137" s="164"/>
      <c r="J137" s="164"/>
      <c r="K137" s="164"/>
      <c r="M137" s="164"/>
    </row>
    <row r="138" spans="5:23" x14ac:dyDescent="0.2">
      <c r="H138" s="164"/>
      <c r="I138" s="164"/>
      <c r="J138" s="164"/>
      <c r="K138" s="164"/>
      <c r="M138" s="164"/>
    </row>
    <row r="139" spans="5:23" x14ac:dyDescent="0.2">
      <c r="H139" s="164"/>
      <c r="I139" s="164"/>
      <c r="J139" s="164"/>
      <c r="K139" s="164"/>
      <c r="M139" s="164"/>
    </row>
    <row r="140" spans="5:23" x14ac:dyDescent="0.2">
      <c r="H140" s="164"/>
      <c r="I140" s="164"/>
      <c r="J140" s="164"/>
      <c r="K140" s="164"/>
      <c r="M140" s="164"/>
    </row>
    <row r="141" spans="5:23" x14ac:dyDescent="0.2">
      <c r="H141" s="164"/>
      <c r="I141" s="164"/>
      <c r="J141" s="164"/>
      <c r="M141" s="164"/>
    </row>
    <row r="142" spans="5:23" x14ac:dyDescent="0.2">
      <c r="H142" s="164"/>
      <c r="I142" s="164"/>
      <c r="J142" s="164"/>
      <c r="M142" s="164"/>
    </row>
    <row r="143" spans="5:23" x14ac:dyDescent="0.2">
      <c r="H143" s="164"/>
      <c r="I143" s="164"/>
      <c r="J143" s="164"/>
      <c r="M143" s="164"/>
    </row>
    <row r="144" spans="5:23" x14ac:dyDescent="0.2">
      <c r="H144" s="164"/>
      <c r="I144" s="164"/>
      <c r="J144" s="164"/>
      <c r="M144" s="164"/>
    </row>
    <row r="145" spans="8:13" x14ac:dyDescent="0.2">
      <c r="H145" s="164"/>
      <c r="I145" s="164"/>
      <c r="J145" s="164"/>
      <c r="M145" s="164"/>
    </row>
    <row r="146" spans="8:13" x14ac:dyDescent="0.2">
      <c r="H146" s="164"/>
      <c r="I146" s="164"/>
      <c r="J146" s="164"/>
      <c r="M146" s="164"/>
    </row>
    <row r="147" spans="8:13" x14ac:dyDescent="0.2">
      <c r="H147" s="164"/>
      <c r="I147" s="164"/>
      <c r="J147" s="164"/>
      <c r="M147" s="164"/>
    </row>
    <row r="148" spans="8:13" x14ac:dyDescent="0.2">
      <c r="H148" s="164"/>
      <c r="I148" s="164"/>
      <c r="J148" s="164"/>
      <c r="M148" s="164"/>
    </row>
    <row r="149" spans="8:13" x14ac:dyDescent="0.2">
      <c r="H149" s="164"/>
      <c r="I149" s="164"/>
      <c r="J149" s="164"/>
      <c r="M149" s="164"/>
    </row>
    <row r="150" spans="8:13" x14ac:dyDescent="0.2">
      <c r="H150" s="164"/>
      <c r="I150" s="164"/>
      <c r="J150" s="164"/>
      <c r="M150" s="164"/>
    </row>
    <row r="151" spans="8:13" x14ac:dyDescent="0.2">
      <c r="H151" s="164"/>
      <c r="I151" s="164"/>
      <c r="J151" s="164"/>
      <c r="M151" s="164"/>
    </row>
    <row r="152" spans="8:13" x14ac:dyDescent="0.2">
      <c r="H152" s="164"/>
      <c r="I152" s="164"/>
      <c r="J152" s="164"/>
      <c r="M152" s="164"/>
    </row>
    <row r="153" spans="8:13" x14ac:dyDescent="0.2">
      <c r="H153" s="164"/>
      <c r="I153" s="164"/>
      <c r="J153" s="164"/>
      <c r="M153" s="164"/>
    </row>
    <row r="154" spans="8:13" x14ac:dyDescent="0.2">
      <c r="H154" s="164"/>
      <c r="I154" s="164"/>
      <c r="J154" s="164"/>
      <c r="M154" s="164"/>
    </row>
    <row r="155" spans="8:13" x14ac:dyDescent="0.2">
      <c r="H155" s="164"/>
      <c r="I155" s="164"/>
      <c r="J155" s="164"/>
      <c r="M155" s="164"/>
    </row>
    <row r="156" spans="8:13" x14ac:dyDescent="0.2">
      <c r="H156" s="164"/>
      <c r="I156" s="164"/>
      <c r="J156" s="164"/>
      <c r="M156" s="164"/>
    </row>
    <row r="157" spans="8:13" x14ac:dyDescent="0.2">
      <c r="H157" s="164"/>
      <c r="I157" s="164"/>
      <c r="J157" s="164"/>
      <c r="M157" s="164"/>
    </row>
    <row r="158" spans="8:13" x14ac:dyDescent="0.2">
      <c r="H158" s="164"/>
      <c r="I158" s="164"/>
      <c r="J158" s="164"/>
      <c r="M158" s="164"/>
    </row>
    <row r="159" spans="8:13" x14ac:dyDescent="0.2">
      <c r="H159" s="164"/>
      <c r="I159" s="164"/>
      <c r="J159" s="164"/>
      <c r="M159" s="164"/>
    </row>
    <row r="160" spans="8:13" x14ac:dyDescent="0.2">
      <c r="H160" s="164"/>
      <c r="I160" s="164"/>
      <c r="J160" s="164"/>
      <c r="M160" s="164"/>
    </row>
    <row r="161" spans="8:13" x14ac:dyDescent="0.2">
      <c r="H161" s="164"/>
      <c r="I161" s="164"/>
      <c r="J161" s="164"/>
      <c r="M161" s="164"/>
    </row>
    <row r="162" spans="8:13" x14ac:dyDescent="0.2">
      <c r="H162" s="164"/>
      <c r="I162" s="164"/>
      <c r="J162" s="164"/>
      <c r="M162" s="164"/>
    </row>
    <row r="163" spans="8:13" x14ac:dyDescent="0.2">
      <c r="H163" s="164"/>
      <c r="I163" s="164"/>
      <c r="J163" s="164"/>
      <c r="M163" s="164"/>
    </row>
    <row r="164" spans="8:13" x14ac:dyDescent="0.2">
      <c r="H164" s="164"/>
      <c r="I164" s="164"/>
      <c r="J164" s="164"/>
      <c r="M164" s="164"/>
    </row>
    <row r="165" spans="8:13" x14ac:dyDescent="0.2">
      <c r="H165" s="164"/>
      <c r="I165" s="164"/>
      <c r="J165" s="164"/>
      <c r="M165" s="164"/>
    </row>
    <row r="166" spans="8:13" x14ac:dyDescent="0.2">
      <c r="H166" s="164"/>
      <c r="I166" s="164"/>
      <c r="J166" s="164"/>
      <c r="M166" s="164"/>
    </row>
    <row r="167" spans="8:13" x14ac:dyDescent="0.2">
      <c r="H167" s="164"/>
      <c r="I167" s="164"/>
      <c r="J167" s="164"/>
      <c r="M167" s="164"/>
    </row>
    <row r="168" spans="8:13" x14ac:dyDescent="0.2">
      <c r="H168" s="164"/>
      <c r="I168" s="164"/>
      <c r="J168" s="164"/>
      <c r="M168" s="164"/>
    </row>
    <row r="169" spans="8:13" x14ac:dyDescent="0.2">
      <c r="H169" s="164"/>
      <c r="I169" s="164"/>
      <c r="J169" s="164"/>
      <c r="M169" s="164"/>
    </row>
    <row r="170" spans="8:13" x14ac:dyDescent="0.2">
      <c r="H170" s="164"/>
      <c r="I170" s="164"/>
      <c r="J170" s="164"/>
      <c r="M170" s="164"/>
    </row>
    <row r="171" spans="8:13" x14ac:dyDescent="0.2">
      <c r="H171" s="164"/>
      <c r="I171" s="164"/>
      <c r="J171" s="164"/>
      <c r="M171" s="164"/>
    </row>
    <row r="172" spans="8:13" x14ac:dyDescent="0.2">
      <c r="H172" s="164"/>
      <c r="I172" s="164"/>
      <c r="J172" s="164"/>
      <c r="M172" s="164"/>
    </row>
    <row r="173" spans="8:13" x14ac:dyDescent="0.2">
      <c r="H173" s="164"/>
      <c r="I173" s="164"/>
      <c r="J173" s="164"/>
      <c r="M173" s="164"/>
    </row>
    <row r="174" spans="8:13" x14ac:dyDescent="0.2">
      <c r="H174" s="164"/>
      <c r="I174" s="164"/>
      <c r="J174" s="164"/>
      <c r="M174" s="164"/>
    </row>
    <row r="175" spans="8:13" x14ac:dyDescent="0.2">
      <c r="H175" s="164"/>
      <c r="I175" s="164"/>
      <c r="J175" s="164"/>
    </row>
    <row r="176" spans="8:13" x14ac:dyDescent="0.2">
      <c r="H176" s="164"/>
      <c r="I176" s="164"/>
      <c r="J176" s="164"/>
    </row>
    <row r="177" spans="8:10" x14ac:dyDescent="0.2">
      <c r="H177" s="164"/>
      <c r="I177" s="164"/>
      <c r="J177" s="164"/>
    </row>
    <row r="178" spans="8:10" x14ac:dyDescent="0.2">
      <c r="H178" s="164"/>
      <c r="I178" s="164"/>
      <c r="J178" s="164"/>
    </row>
    <row r="179" spans="8:10" x14ac:dyDescent="0.2">
      <c r="H179" s="164"/>
      <c r="I179" s="164"/>
      <c r="J179" s="164"/>
    </row>
    <row r="180" spans="8:10" x14ac:dyDescent="0.2">
      <c r="H180" s="164"/>
      <c r="I180" s="164"/>
      <c r="J180" s="164"/>
    </row>
    <row r="181" spans="8:10" x14ac:dyDescent="0.2">
      <c r="H181" s="164"/>
      <c r="I181" s="164"/>
      <c r="J181" s="164"/>
    </row>
    <row r="182" spans="8:10" x14ac:dyDescent="0.2">
      <c r="H182" s="164"/>
      <c r="I182" s="164"/>
      <c r="J182" s="164"/>
    </row>
    <row r="183" spans="8:10" x14ac:dyDescent="0.2">
      <c r="H183" s="164"/>
      <c r="I183" s="164"/>
      <c r="J183" s="164"/>
    </row>
    <row r="184" spans="8:10" x14ac:dyDescent="0.2">
      <c r="H184" s="164"/>
      <c r="I184" s="164"/>
      <c r="J184" s="164"/>
    </row>
    <row r="185" spans="8:10" x14ac:dyDescent="0.2">
      <c r="H185" s="164"/>
      <c r="I185" s="164"/>
      <c r="J185" s="164"/>
    </row>
    <row r="186" spans="8:10" x14ac:dyDescent="0.2">
      <c r="H186" s="164"/>
      <c r="I186" s="164"/>
      <c r="J186" s="164"/>
    </row>
    <row r="187" spans="8:10" x14ac:dyDescent="0.2">
      <c r="H187" s="164"/>
      <c r="I187" s="164"/>
      <c r="J187" s="164"/>
    </row>
    <row r="188" spans="8:10" x14ac:dyDescent="0.2">
      <c r="H188" s="164"/>
      <c r="I188" s="164"/>
      <c r="J188" s="164"/>
    </row>
    <row r="189" spans="8:10" x14ac:dyDescent="0.2">
      <c r="H189" s="164"/>
      <c r="I189" s="164"/>
      <c r="J189" s="164"/>
    </row>
    <row r="190" spans="8:10" x14ac:dyDescent="0.2">
      <c r="H190" s="164"/>
      <c r="I190" s="164"/>
      <c r="J190" s="164"/>
    </row>
    <row r="191" spans="8:10" x14ac:dyDescent="0.2">
      <c r="H191" s="164"/>
      <c r="I191" s="164"/>
      <c r="J191" s="164"/>
    </row>
    <row r="192" spans="8:10" x14ac:dyDescent="0.2">
      <c r="H192" s="164"/>
      <c r="I192" s="164"/>
      <c r="J192" s="164"/>
    </row>
    <row r="193" spans="8:10" x14ac:dyDescent="0.2">
      <c r="H193" s="164"/>
      <c r="I193" s="164"/>
      <c r="J193" s="164"/>
    </row>
    <row r="194" spans="8:10" x14ac:dyDescent="0.2">
      <c r="H194" s="164"/>
      <c r="I194" s="164"/>
      <c r="J194" s="164"/>
    </row>
    <row r="195" spans="8:10" x14ac:dyDescent="0.2">
      <c r="H195" s="164"/>
      <c r="I195" s="164"/>
      <c r="J195" s="164"/>
    </row>
    <row r="196" spans="8:10" x14ac:dyDescent="0.2">
      <c r="H196" s="164"/>
      <c r="I196" s="164"/>
      <c r="J196" s="164"/>
    </row>
    <row r="197" spans="8:10" x14ac:dyDescent="0.2">
      <c r="H197" s="164"/>
      <c r="I197" s="164"/>
      <c r="J197" s="164"/>
    </row>
    <row r="198" spans="8:10" x14ac:dyDescent="0.2">
      <c r="H198" s="164"/>
      <c r="I198" s="164"/>
      <c r="J198" s="164"/>
    </row>
    <row r="199" spans="8:10" x14ac:dyDescent="0.2">
      <c r="H199" s="164"/>
      <c r="I199" s="164"/>
      <c r="J199" s="164"/>
    </row>
    <row r="200" spans="8:10" x14ac:dyDescent="0.2">
      <c r="H200" s="164"/>
      <c r="I200" s="164"/>
      <c r="J200" s="164"/>
    </row>
    <row r="201" spans="8:10" x14ac:dyDescent="0.2">
      <c r="H201" s="164"/>
      <c r="I201" s="164"/>
      <c r="J201" s="164"/>
    </row>
    <row r="202" spans="8:10" x14ac:dyDescent="0.2">
      <c r="H202" s="164"/>
      <c r="I202" s="164"/>
      <c r="J202" s="164"/>
    </row>
    <row r="203" spans="8:10" x14ac:dyDescent="0.2">
      <c r="H203" s="164"/>
      <c r="I203" s="164"/>
      <c r="J203" s="164"/>
    </row>
    <row r="204" spans="8:10" x14ac:dyDescent="0.2">
      <c r="H204" s="164"/>
      <c r="I204" s="164"/>
      <c r="J204" s="164"/>
    </row>
    <row r="205" spans="8:10" x14ac:dyDescent="0.2">
      <c r="H205" s="164"/>
      <c r="I205" s="164"/>
      <c r="J205" s="164"/>
    </row>
    <row r="206" spans="8:10" x14ac:dyDescent="0.2">
      <c r="H206" s="164"/>
      <c r="I206" s="164"/>
      <c r="J206" s="164"/>
    </row>
    <row r="207" spans="8:10" x14ac:dyDescent="0.2">
      <c r="H207" s="164"/>
      <c r="I207" s="164"/>
      <c r="J207" s="164"/>
    </row>
    <row r="208" spans="8:10" x14ac:dyDescent="0.2">
      <c r="H208" s="164"/>
      <c r="I208" s="164"/>
      <c r="J208" s="164"/>
    </row>
    <row r="209" spans="8:10" x14ac:dyDescent="0.2">
      <c r="H209" s="164"/>
      <c r="I209" s="164"/>
      <c r="J209" s="164"/>
    </row>
    <row r="210" spans="8:10" x14ac:dyDescent="0.2">
      <c r="H210" s="164"/>
      <c r="I210" s="164"/>
      <c r="J210" s="164"/>
    </row>
    <row r="211" spans="8:10" x14ac:dyDescent="0.2">
      <c r="H211" s="164"/>
      <c r="I211" s="164"/>
      <c r="J211" s="164"/>
    </row>
    <row r="212" spans="8:10" x14ac:dyDescent="0.2">
      <c r="H212" s="164"/>
      <c r="I212" s="164"/>
      <c r="J212" s="164"/>
    </row>
    <row r="213" spans="8:10" x14ac:dyDescent="0.2">
      <c r="H213" s="164"/>
      <c r="I213" s="164"/>
      <c r="J213" s="164"/>
    </row>
    <row r="214" spans="8:10" x14ac:dyDescent="0.2">
      <c r="H214" s="164"/>
      <c r="I214" s="164"/>
      <c r="J214" s="164"/>
    </row>
    <row r="215" spans="8:10" x14ac:dyDescent="0.2">
      <c r="H215" s="164"/>
      <c r="I215" s="164"/>
      <c r="J215" s="164"/>
    </row>
    <row r="216" spans="8:10" x14ac:dyDescent="0.2">
      <c r="H216" s="164"/>
      <c r="I216" s="164"/>
      <c r="J216" s="164"/>
    </row>
    <row r="217" spans="8:10" x14ac:dyDescent="0.2">
      <c r="H217" s="164"/>
      <c r="I217" s="164"/>
      <c r="J217" s="164"/>
    </row>
    <row r="218" spans="8:10" x14ac:dyDescent="0.2">
      <c r="H218" s="164"/>
      <c r="I218" s="164"/>
      <c r="J218" s="164"/>
    </row>
    <row r="219" spans="8:10" x14ac:dyDescent="0.2">
      <c r="H219" s="164"/>
      <c r="I219" s="164"/>
      <c r="J219" s="164"/>
    </row>
    <row r="220" spans="8:10" x14ac:dyDescent="0.2">
      <c r="H220" s="164"/>
      <c r="I220" s="164"/>
      <c r="J220" s="164"/>
    </row>
    <row r="221" spans="8:10" x14ac:dyDescent="0.2">
      <c r="H221" s="164"/>
      <c r="I221" s="164"/>
      <c r="J221" s="164"/>
    </row>
    <row r="222" spans="8:10" x14ac:dyDescent="0.2">
      <c r="H222" s="164"/>
      <c r="I222" s="164"/>
      <c r="J222" s="164"/>
    </row>
    <row r="223" spans="8:10" x14ac:dyDescent="0.2">
      <c r="H223" s="164"/>
      <c r="I223" s="164"/>
      <c r="J223" s="164"/>
    </row>
    <row r="224" spans="8:10" x14ac:dyDescent="0.2">
      <c r="H224" s="164"/>
      <c r="I224" s="164"/>
      <c r="J224" s="164"/>
    </row>
    <row r="225" spans="8:10" x14ac:dyDescent="0.2">
      <c r="H225" s="164"/>
      <c r="I225" s="164"/>
      <c r="J225" s="164"/>
    </row>
    <row r="226" spans="8:10" x14ac:dyDescent="0.2">
      <c r="H226" s="164"/>
      <c r="I226" s="164"/>
      <c r="J226" s="164"/>
    </row>
    <row r="227" spans="8:10" x14ac:dyDescent="0.2">
      <c r="H227" s="164"/>
      <c r="I227" s="164"/>
      <c r="J227" s="164"/>
    </row>
    <row r="228" spans="8:10" x14ac:dyDescent="0.2">
      <c r="H228" s="164"/>
      <c r="I228" s="164"/>
      <c r="J228" s="164"/>
    </row>
    <row r="229" spans="8:10" x14ac:dyDescent="0.2">
      <c r="H229" s="164"/>
      <c r="I229" s="164"/>
      <c r="J229" s="164"/>
    </row>
    <row r="230" spans="8:10" x14ac:dyDescent="0.2">
      <c r="H230" s="164"/>
      <c r="I230" s="164"/>
      <c r="J230" s="164"/>
    </row>
    <row r="231" spans="8:10" x14ac:dyDescent="0.2">
      <c r="H231" s="164"/>
      <c r="I231" s="164"/>
      <c r="J231" s="164"/>
    </row>
    <row r="232" spans="8:10" x14ac:dyDescent="0.2">
      <c r="H232" s="164"/>
      <c r="I232" s="164"/>
      <c r="J232" s="164"/>
    </row>
    <row r="233" spans="8:10" x14ac:dyDescent="0.2">
      <c r="H233" s="164"/>
      <c r="I233" s="164"/>
      <c r="J233" s="164"/>
    </row>
    <row r="234" spans="8:10" x14ac:dyDescent="0.2">
      <c r="H234" s="164"/>
      <c r="I234" s="164"/>
      <c r="J234" s="164"/>
    </row>
    <row r="235" spans="8:10" x14ac:dyDescent="0.2">
      <c r="H235" s="164"/>
      <c r="I235" s="164"/>
      <c r="J235" s="164"/>
    </row>
    <row r="236" spans="8:10" x14ac:dyDescent="0.2">
      <c r="H236" s="164"/>
      <c r="I236" s="164"/>
      <c r="J236" s="164"/>
    </row>
    <row r="237" spans="8:10" x14ac:dyDescent="0.2">
      <c r="H237" s="164"/>
      <c r="I237" s="164"/>
      <c r="J237" s="164"/>
    </row>
    <row r="238" spans="8:10" x14ac:dyDescent="0.2">
      <c r="H238" s="164"/>
      <c r="I238" s="164"/>
      <c r="J238" s="164"/>
    </row>
    <row r="239" spans="8:10" x14ac:dyDescent="0.2">
      <c r="H239" s="164"/>
      <c r="I239" s="164"/>
      <c r="J239" s="164"/>
    </row>
    <row r="240" spans="8:10" x14ac:dyDescent="0.2">
      <c r="H240" s="164"/>
      <c r="I240" s="164"/>
      <c r="J240" s="164"/>
    </row>
    <row r="241" spans="8:10" x14ac:dyDescent="0.2">
      <c r="H241" s="164"/>
      <c r="I241" s="164"/>
      <c r="J241" s="164"/>
    </row>
    <row r="242" spans="8:10" x14ac:dyDescent="0.2">
      <c r="H242" s="164"/>
      <c r="I242" s="164"/>
      <c r="J242" s="164"/>
    </row>
    <row r="243" spans="8:10" x14ac:dyDescent="0.2">
      <c r="H243" s="164"/>
      <c r="I243" s="164"/>
      <c r="J243" s="164"/>
    </row>
    <row r="244" spans="8:10" x14ac:dyDescent="0.2">
      <c r="H244" s="164"/>
      <c r="I244" s="164"/>
      <c r="J244" s="164"/>
    </row>
    <row r="245" spans="8:10" x14ac:dyDescent="0.2">
      <c r="H245" s="164"/>
      <c r="I245" s="164"/>
      <c r="J245" s="164"/>
    </row>
    <row r="246" spans="8:10" x14ac:dyDescent="0.2">
      <c r="H246" s="164"/>
      <c r="I246" s="164"/>
      <c r="J246" s="164"/>
    </row>
    <row r="247" spans="8:10" x14ac:dyDescent="0.2">
      <c r="H247" s="164"/>
      <c r="I247" s="164"/>
      <c r="J247" s="164"/>
    </row>
    <row r="248" spans="8:10" x14ac:dyDescent="0.2">
      <c r="H248" s="164"/>
      <c r="I248" s="164"/>
      <c r="J248" s="164"/>
    </row>
    <row r="249" spans="8:10" x14ac:dyDescent="0.2">
      <c r="H249" s="164"/>
      <c r="I249" s="164"/>
      <c r="J249" s="164"/>
    </row>
    <row r="250" spans="8:10" x14ac:dyDescent="0.2">
      <c r="H250" s="164"/>
      <c r="I250" s="164"/>
      <c r="J250" s="164"/>
    </row>
    <row r="251" spans="8:10" x14ac:dyDescent="0.2">
      <c r="H251" s="164"/>
      <c r="I251" s="164"/>
      <c r="J251" s="164"/>
    </row>
    <row r="252" spans="8:10" x14ac:dyDescent="0.2">
      <c r="H252" s="164"/>
      <c r="I252" s="164"/>
      <c r="J252" s="164"/>
    </row>
    <row r="253" spans="8:10" x14ac:dyDescent="0.2">
      <c r="H253" s="164"/>
      <c r="I253" s="164"/>
      <c r="J253" s="164"/>
    </row>
    <row r="254" spans="8:10" x14ac:dyDescent="0.2">
      <c r="H254" s="164"/>
      <c r="I254" s="164"/>
      <c r="J254" s="164"/>
    </row>
    <row r="255" spans="8:10" x14ac:dyDescent="0.2">
      <c r="H255" s="164"/>
      <c r="I255" s="164"/>
      <c r="J255" s="164"/>
    </row>
    <row r="256" spans="8:10" x14ac:dyDescent="0.2">
      <c r="H256" s="164"/>
      <c r="I256" s="164"/>
      <c r="J256" s="164"/>
    </row>
    <row r="257" spans="8:10" x14ac:dyDescent="0.2">
      <c r="H257" s="164"/>
      <c r="I257" s="164"/>
      <c r="J257" s="164"/>
    </row>
    <row r="258" spans="8:10" x14ac:dyDescent="0.2">
      <c r="H258" s="164"/>
      <c r="I258" s="164"/>
      <c r="J258" s="164"/>
    </row>
    <row r="259" spans="8:10" x14ac:dyDescent="0.2">
      <c r="H259" s="164"/>
      <c r="I259" s="164"/>
      <c r="J259" s="164"/>
    </row>
    <row r="260" spans="8:10" x14ac:dyDescent="0.2">
      <c r="H260" s="164"/>
      <c r="I260" s="164"/>
      <c r="J260" s="164"/>
    </row>
    <row r="261" spans="8:10" x14ac:dyDescent="0.2">
      <c r="H261" s="164"/>
      <c r="I261" s="164"/>
      <c r="J261" s="164"/>
    </row>
    <row r="262" spans="8:10" x14ac:dyDescent="0.2">
      <c r="H262" s="164"/>
      <c r="I262" s="164"/>
      <c r="J262" s="164"/>
    </row>
    <row r="263" spans="8:10" x14ac:dyDescent="0.2">
      <c r="H263" s="164"/>
      <c r="I263" s="164"/>
      <c r="J263" s="164"/>
    </row>
    <row r="264" spans="8:10" x14ac:dyDescent="0.2">
      <c r="H264" s="164"/>
      <c r="I264" s="164"/>
      <c r="J264" s="164"/>
    </row>
    <row r="265" spans="8:10" x14ac:dyDescent="0.2">
      <c r="H265" s="164"/>
      <c r="I265" s="164"/>
      <c r="J265" s="164"/>
    </row>
    <row r="266" spans="8:10" x14ac:dyDescent="0.2">
      <c r="H266" s="164"/>
      <c r="I266" s="164"/>
      <c r="J266" s="164"/>
    </row>
    <row r="267" spans="8:10" x14ac:dyDescent="0.2">
      <c r="H267" s="164"/>
      <c r="I267" s="164"/>
      <c r="J267" s="164"/>
    </row>
    <row r="268" spans="8:10" x14ac:dyDescent="0.2">
      <c r="H268" s="164"/>
      <c r="I268" s="164"/>
      <c r="J268" s="164"/>
    </row>
    <row r="269" spans="8:10" x14ac:dyDescent="0.2">
      <c r="H269" s="164"/>
      <c r="I269" s="164"/>
      <c r="J269" s="164"/>
    </row>
    <row r="270" spans="8:10" x14ac:dyDescent="0.2">
      <c r="H270" s="164"/>
      <c r="I270" s="164"/>
      <c r="J270" s="164"/>
    </row>
    <row r="271" spans="8:10" x14ac:dyDescent="0.2">
      <c r="H271" s="164"/>
      <c r="I271" s="164"/>
      <c r="J271" s="164"/>
    </row>
    <row r="272" spans="8:10" x14ac:dyDescent="0.2">
      <c r="H272" s="164"/>
      <c r="I272" s="164"/>
      <c r="J272" s="164"/>
    </row>
    <row r="273" spans="8:10" x14ac:dyDescent="0.2">
      <c r="H273" s="164"/>
      <c r="I273" s="164"/>
      <c r="J273" s="164"/>
    </row>
    <row r="274" spans="8:10" x14ac:dyDescent="0.2">
      <c r="H274" s="164"/>
      <c r="I274" s="164"/>
      <c r="J274" s="164"/>
    </row>
    <row r="275" spans="8:10" x14ac:dyDescent="0.2">
      <c r="H275" s="164"/>
      <c r="I275" s="164"/>
      <c r="J275" s="164"/>
    </row>
    <row r="276" spans="8:10" x14ac:dyDescent="0.2">
      <c r="H276" s="164"/>
      <c r="I276" s="164"/>
      <c r="J276" s="164"/>
    </row>
    <row r="277" spans="8:10" x14ac:dyDescent="0.2">
      <c r="H277" s="164"/>
      <c r="I277" s="164"/>
      <c r="J277" s="164"/>
    </row>
    <row r="278" spans="8:10" x14ac:dyDescent="0.2">
      <c r="H278" s="164"/>
      <c r="I278" s="164"/>
      <c r="J278" s="164"/>
    </row>
    <row r="279" spans="8:10" x14ac:dyDescent="0.2">
      <c r="H279" s="164"/>
      <c r="I279" s="164"/>
      <c r="J279" s="164"/>
    </row>
    <row r="280" spans="8:10" x14ac:dyDescent="0.2">
      <c r="H280" s="164"/>
      <c r="I280" s="164"/>
      <c r="J280" s="164"/>
    </row>
    <row r="281" spans="8:10" x14ac:dyDescent="0.2">
      <c r="H281" s="164"/>
      <c r="I281" s="164"/>
      <c r="J281" s="164"/>
    </row>
    <row r="282" spans="8:10" x14ac:dyDescent="0.2">
      <c r="H282" s="164"/>
      <c r="I282" s="164"/>
      <c r="J282" s="164"/>
    </row>
    <row r="283" spans="8:10" x14ac:dyDescent="0.2">
      <c r="H283" s="164"/>
      <c r="I283" s="164"/>
      <c r="J283" s="164"/>
    </row>
    <row r="284" spans="8:10" x14ac:dyDescent="0.2">
      <c r="H284" s="164"/>
      <c r="I284" s="164"/>
      <c r="J284" s="164"/>
    </row>
    <row r="285" spans="8:10" x14ac:dyDescent="0.2">
      <c r="H285" s="164"/>
      <c r="I285" s="164"/>
      <c r="J285" s="164"/>
    </row>
    <row r="286" spans="8:10" x14ac:dyDescent="0.2">
      <c r="H286" s="164"/>
      <c r="I286" s="164"/>
      <c r="J286" s="164"/>
    </row>
    <row r="287" spans="8:10" x14ac:dyDescent="0.2">
      <c r="H287" s="164"/>
      <c r="I287" s="164"/>
      <c r="J287" s="164"/>
    </row>
    <row r="288" spans="8:10" x14ac:dyDescent="0.2">
      <c r="H288" s="164"/>
      <c r="I288" s="164"/>
      <c r="J288" s="164"/>
    </row>
    <row r="289" spans="8:10" x14ac:dyDescent="0.2">
      <c r="H289" s="164"/>
      <c r="I289" s="164"/>
      <c r="J289" s="164"/>
    </row>
    <row r="290" spans="8:10" x14ac:dyDescent="0.2">
      <c r="H290" s="164"/>
      <c r="I290" s="164"/>
      <c r="J290" s="164"/>
    </row>
    <row r="291" spans="8:10" x14ac:dyDescent="0.2">
      <c r="H291" s="164"/>
      <c r="I291" s="164"/>
      <c r="J291" s="164"/>
    </row>
    <row r="292" spans="8:10" x14ac:dyDescent="0.2">
      <c r="H292" s="164"/>
      <c r="I292" s="164"/>
      <c r="J292" s="164"/>
    </row>
    <row r="293" spans="8:10" x14ac:dyDescent="0.2">
      <c r="H293" s="164"/>
      <c r="I293" s="164"/>
      <c r="J293" s="164"/>
    </row>
    <row r="294" spans="8:10" x14ac:dyDescent="0.2">
      <c r="H294" s="164"/>
      <c r="I294" s="164"/>
      <c r="J294" s="164"/>
    </row>
    <row r="295" spans="8:10" x14ac:dyDescent="0.2">
      <c r="H295" s="164"/>
      <c r="I295" s="164"/>
      <c r="J295" s="164"/>
    </row>
    <row r="296" spans="8:10" x14ac:dyDescent="0.2">
      <c r="H296" s="164"/>
      <c r="I296" s="164"/>
      <c r="J296" s="164"/>
    </row>
    <row r="297" spans="8:10" x14ac:dyDescent="0.2">
      <c r="H297" s="164"/>
      <c r="I297" s="164"/>
      <c r="J297" s="164"/>
    </row>
    <row r="298" spans="8:10" x14ac:dyDescent="0.2">
      <c r="H298" s="164"/>
      <c r="I298" s="164"/>
      <c r="J298" s="164"/>
    </row>
    <row r="299" spans="8:10" x14ac:dyDescent="0.2">
      <c r="H299" s="164"/>
      <c r="I299" s="164"/>
      <c r="J299" s="164"/>
    </row>
    <row r="300" spans="8:10" x14ac:dyDescent="0.2">
      <c r="H300" s="164"/>
      <c r="I300" s="164"/>
      <c r="J300" s="164"/>
    </row>
    <row r="301" spans="8:10" x14ac:dyDescent="0.2">
      <c r="H301" s="164"/>
      <c r="I301" s="164"/>
      <c r="J301" s="164"/>
    </row>
    <row r="302" spans="8:10" x14ac:dyDescent="0.2">
      <c r="H302" s="164"/>
      <c r="I302" s="164"/>
      <c r="J302" s="164"/>
    </row>
    <row r="303" spans="8:10" x14ac:dyDescent="0.2">
      <c r="H303" s="164"/>
      <c r="I303" s="164"/>
      <c r="J303" s="164"/>
    </row>
    <row r="304" spans="8:10" x14ac:dyDescent="0.2">
      <c r="H304" s="164"/>
      <c r="I304" s="164"/>
      <c r="J304" s="164"/>
    </row>
    <row r="305" spans="8:10" x14ac:dyDescent="0.2">
      <c r="H305" s="164"/>
      <c r="I305" s="164"/>
      <c r="J305" s="164"/>
    </row>
    <row r="306" spans="8:10" x14ac:dyDescent="0.2">
      <c r="H306" s="164"/>
      <c r="I306" s="164"/>
      <c r="J306" s="164"/>
    </row>
    <row r="307" spans="8:10" x14ac:dyDescent="0.2">
      <c r="H307" s="164"/>
      <c r="I307" s="164"/>
      <c r="J307" s="164"/>
    </row>
    <row r="308" spans="8:10" x14ac:dyDescent="0.2">
      <c r="H308" s="164"/>
      <c r="I308" s="164"/>
      <c r="J308" s="164"/>
    </row>
    <row r="309" spans="8:10" x14ac:dyDescent="0.2">
      <c r="H309" s="164"/>
      <c r="I309" s="164"/>
      <c r="J309" s="164"/>
    </row>
    <row r="310" spans="8:10" x14ac:dyDescent="0.2">
      <c r="H310" s="164"/>
      <c r="I310" s="164"/>
      <c r="J310" s="164"/>
    </row>
    <row r="311" spans="8:10" x14ac:dyDescent="0.2">
      <c r="H311" s="164"/>
      <c r="I311" s="164"/>
      <c r="J311" s="164"/>
    </row>
    <row r="312" spans="8:10" x14ac:dyDescent="0.2">
      <c r="H312" s="164"/>
      <c r="I312" s="164"/>
      <c r="J312" s="164"/>
    </row>
    <row r="313" spans="8:10" x14ac:dyDescent="0.2">
      <c r="H313" s="164"/>
      <c r="I313" s="164"/>
      <c r="J313" s="164"/>
    </row>
    <row r="314" spans="8:10" x14ac:dyDescent="0.2">
      <c r="H314" s="164"/>
      <c r="I314" s="164"/>
      <c r="J314" s="164"/>
    </row>
    <row r="315" spans="8:10" x14ac:dyDescent="0.2">
      <c r="H315" s="164"/>
      <c r="I315" s="164"/>
      <c r="J315" s="164"/>
    </row>
    <row r="316" spans="8:10" x14ac:dyDescent="0.2">
      <c r="H316" s="164"/>
      <c r="I316" s="164"/>
      <c r="J316" s="164"/>
    </row>
    <row r="317" spans="8:10" x14ac:dyDescent="0.2">
      <c r="H317" s="164"/>
      <c r="I317" s="164"/>
      <c r="J317" s="164"/>
    </row>
    <row r="318" spans="8:10" x14ac:dyDescent="0.2">
      <c r="H318" s="164"/>
      <c r="I318" s="164"/>
      <c r="J318" s="164"/>
    </row>
    <row r="319" spans="8:10" x14ac:dyDescent="0.2">
      <c r="H319" s="164"/>
      <c r="I319" s="164"/>
      <c r="J319" s="164"/>
    </row>
    <row r="320" spans="8:10" x14ac:dyDescent="0.2">
      <c r="H320" s="164"/>
      <c r="I320" s="164"/>
      <c r="J320" s="164"/>
    </row>
    <row r="321" spans="8:10" x14ac:dyDescent="0.2">
      <c r="H321" s="164"/>
      <c r="I321" s="164"/>
      <c r="J321" s="164"/>
    </row>
    <row r="322" spans="8:10" x14ac:dyDescent="0.2">
      <c r="H322" s="164"/>
      <c r="I322" s="164"/>
      <c r="J322" s="164"/>
    </row>
    <row r="323" spans="8:10" x14ac:dyDescent="0.2">
      <c r="H323" s="164"/>
      <c r="I323" s="164"/>
      <c r="J323" s="164"/>
    </row>
    <row r="324" spans="8:10" x14ac:dyDescent="0.2">
      <c r="H324" s="164"/>
      <c r="I324" s="164"/>
      <c r="J324" s="164"/>
    </row>
    <row r="325" spans="8:10" x14ac:dyDescent="0.2">
      <c r="H325" s="164"/>
      <c r="I325" s="164"/>
      <c r="J325" s="164"/>
    </row>
    <row r="326" spans="8:10" x14ac:dyDescent="0.2">
      <c r="H326" s="164"/>
      <c r="I326" s="164"/>
      <c r="J326" s="164"/>
    </row>
    <row r="327" spans="8:10" x14ac:dyDescent="0.2">
      <c r="H327" s="164"/>
      <c r="I327" s="164"/>
      <c r="J327" s="164"/>
    </row>
    <row r="328" spans="8:10" x14ac:dyDescent="0.2">
      <c r="H328" s="164"/>
      <c r="I328" s="164"/>
      <c r="J328" s="164"/>
    </row>
    <row r="329" spans="8:10" x14ac:dyDescent="0.2">
      <c r="H329" s="164"/>
      <c r="I329" s="164"/>
      <c r="J329" s="164"/>
    </row>
    <row r="330" spans="8:10" x14ac:dyDescent="0.2">
      <c r="H330" s="164"/>
      <c r="I330" s="164"/>
      <c r="J330" s="164"/>
    </row>
    <row r="331" spans="8:10" x14ac:dyDescent="0.2">
      <c r="H331" s="164"/>
      <c r="I331" s="164"/>
      <c r="J331" s="164"/>
    </row>
    <row r="332" spans="8:10" x14ac:dyDescent="0.2">
      <c r="H332" s="164"/>
      <c r="I332" s="164"/>
      <c r="J332" s="164"/>
    </row>
    <row r="333" spans="8:10" x14ac:dyDescent="0.2">
      <c r="H333" s="164"/>
      <c r="I333" s="164"/>
      <c r="J333" s="164"/>
    </row>
    <row r="334" spans="8:10" x14ac:dyDescent="0.2">
      <c r="H334" s="164"/>
      <c r="I334" s="164"/>
      <c r="J334" s="164"/>
    </row>
    <row r="335" spans="8:10" x14ac:dyDescent="0.2">
      <c r="H335" s="164"/>
      <c r="I335" s="164"/>
      <c r="J335" s="164"/>
    </row>
    <row r="336" spans="8:10" x14ac:dyDescent="0.2">
      <c r="H336" s="164"/>
      <c r="I336" s="164"/>
      <c r="J336" s="164"/>
    </row>
    <row r="337" spans="8:10" x14ac:dyDescent="0.2">
      <c r="H337" s="164"/>
      <c r="I337" s="164"/>
      <c r="J337" s="164"/>
    </row>
    <row r="338" spans="8:10" x14ac:dyDescent="0.2">
      <c r="H338" s="164"/>
      <c r="I338" s="164"/>
      <c r="J338" s="164"/>
    </row>
    <row r="339" spans="8:10" x14ac:dyDescent="0.2">
      <c r="H339" s="164"/>
      <c r="I339" s="164"/>
      <c r="J339" s="164"/>
    </row>
    <row r="340" spans="8:10" x14ac:dyDescent="0.2">
      <c r="H340" s="164"/>
      <c r="I340" s="164"/>
      <c r="J340" s="164"/>
    </row>
    <row r="341" spans="8:10" x14ac:dyDescent="0.2">
      <c r="H341" s="164"/>
      <c r="I341" s="164"/>
      <c r="J341" s="164"/>
    </row>
    <row r="342" spans="8:10" x14ac:dyDescent="0.2">
      <c r="H342" s="164"/>
      <c r="I342" s="164"/>
      <c r="J342" s="164"/>
    </row>
    <row r="343" spans="8:10" x14ac:dyDescent="0.2">
      <c r="H343" s="164"/>
      <c r="I343" s="164"/>
      <c r="J343" s="164"/>
    </row>
    <row r="344" spans="8:10" x14ac:dyDescent="0.2">
      <c r="H344" s="164"/>
      <c r="I344" s="164"/>
      <c r="J344" s="164"/>
    </row>
    <row r="345" spans="8:10" x14ac:dyDescent="0.2">
      <c r="H345" s="164"/>
      <c r="I345" s="164"/>
      <c r="J345" s="164"/>
    </row>
    <row r="346" spans="8:10" x14ac:dyDescent="0.2">
      <c r="H346" s="164"/>
      <c r="I346" s="164"/>
      <c r="J346" s="164"/>
    </row>
    <row r="347" spans="8:10" x14ac:dyDescent="0.2">
      <c r="H347" s="164"/>
      <c r="I347" s="164"/>
      <c r="J347" s="164"/>
    </row>
    <row r="348" spans="8:10" x14ac:dyDescent="0.2">
      <c r="H348" s="164"/>
      <c r="I348" s="164"/>
      <c r="J348" s="164"/>
    </row>
    <row r="349" spans="8:10" x14ac:dyDescent="0.2">
      <c r="H349" s="164"/>
      <c r="I349" s="164"/>
      <c r="J349" s="164"/>
    </row>
    <row r="350" spans="8:10" x14ac:dyDescent="0.2">
      <c r="H350" s="164"/>
      <c r="I350" s="164"/>
      <c r="J350" s="164"/>
    </row>
    <row r="351" spans="8:10" x14ac:dyDescent="0.2">
      <c r="H351" s="164"/>
      <c r="I351" s="164"/>
      <c r="J351" s="164"/>
    </row>
    <row r="352" spans="8:10" x14ac:dyDescent="0.2">
      <c r="H352" s="164"/>
      <c r="I352" s="164"/>
      <c r="J352" s="164"/>
    </row>
    <row r="353" spans="8:10" x14ac:dyDescent="0.2">
      <c r="H353" s="164"/>
      <c r="I353" s="164"/>
      <c r="J353" s="164"/>
    </row>
    <row r="354" spans="8:10" x14ac:dyDescent="0.2">
      <c r="H354" s="164"/>
      <c r="I354" s="164"/>
      <c r="J354" s="164"/>
    </row>
    <row r="355" spans="8:10" x14ac:dyDescent="0.2">
      <c r="H355" s="164"/>
      <c r="I355" s="164"/>
      <c r="J355" s="164"/>
    </row>
    <row r="356" spans="8:10" x14ac:dyDescent="0.2">
      <c r="H356" s="164"/>
      <c r="I356" s="164"/>
      <c r="J356" s="164"/>
    </row>
    <row r="357" spans="8:10" x14ac:dyDescent="0.2">
      <c r="H357" s="164"/>
      <c r="I357" s="164"/>
      <c r="J357" s="164"/>
    </row>
    <row r="358" spans="8:10" x14ac:dyDescent="0.2">
      <c r="H358" s="164"/>
      <c r="I358" s="164"/>
      <c r="J358" s="164"/>
    </row>
    <row r="359" spans="8:10" x14ac:dyDescent="0.2">
      <c r="H359" s="164"/>
      <c r="I359" s="164"/>
      <c r="J359" s="164"/>
    </row>
    <row r="360" spans="8:10" x14ac:dyDescent="0.2">
      <c r="H360" s="164"/>
      <c r="I360" s="164"/>
      <c r="J360" s="164"/>
    </row>
    <row r="361" spans="8:10" x14ac:dyDescent="0.2">
      <c r="H361" s="164"/>
      <c r="I361" s="164"/>
      <c r="J361" s="164"/>
    </row>
    <row r="362" spans="8:10" x14ac:dyDescent="0.2">
      <c r="H362" s="164"/>
      <c r="I362" s="164"/>
      <c r="J362" s="164"/>
    </row>
    <row r="363" spans="8:10" x14ac:dyDescent="0.2">
      <c r="H363" s="164"/>
      <c r="I363" s="164"/>
      <c r="J363" s="164"/>
    </row>
    <row r="364" spans="8:10" x14ac:dyDescent="0.2">
      <c r="H364" s="164"/>
      <c r="I364" s="164"/>
      <c r="J364" s="164"/>
    </row>
    <row r="365" spans="8:10" x14ac:dyDescent="0.2">
      <c r="H365" s="164"/>
      <c r="I365" s="164"/>
      <c r="J365" s="164"/>
    </row>
    <row r="366" spans="8:10" x14ac:dyDescent="0.2">
      <c r="H366" s="164"/>
      <c r="I366" s="164"/>
      <c r="J366" s="164"/>
    </row>
    <row r="367" spans="8:10" x14ac:dyDescent="0.2">
      <c r="H367" s="164"/>
      <c r="I367" s="164"/>
      <c r="J367" s="164"/>
    </row>
    <row r="368" spans="8:10" x14ac:dyDescent="0.2">
      <c r="H368" s="164"/>
      <c r="I368" s="164"/>
      <c r="J368" s="164"/>
    </row>
    <row r="369" spans="8:10" x14ac:dyDescent="0.2">
      <c r="H369" s="164"/>
      <c r="I369" s="164"/>
      <c r="J369" s="164"/>
    </row>
    <row r="370" spans="8:10" x14ac:dyDescent="0.2">
      <c r="H370" s="164"/>
      <c r="I370" s="164"/>
      <c r="J370" s="164"/>
    </row>
    <row r="371" spans="8:10" x14ac:dyDescent="0.2">
      <c r="H371" s="164"/>
      <c r="I371" s="164"/>
      <c r="J371" s="164"/>
    </row>
    <row r="372" spans="8:10" x14ac:dyDescent="0.2">
      <c r="H372" s="164"/>
      <c r="I372" s="164"/>
      <c r="J372" s="164"/>
    </row>
    <row r="373" spans="8:10" x14ac:dyDescent="0.2">
      <c r="H373" s="164"/>
      <c r="I373" s="164"/>
      <c r="J373" s="164"/>
    </row>
    <row r="374" spans="8:10" x14ac:dyDescent="0.2">
      <c r="H374" s="164"/>
      <c r="I374" s="164"/>
      <c r="J374" s="164"/>
    </row>
    <row r="375" spans="8:10" x14ac:dyDescent="0.2">
      <c r="H375" s="164"/>
      <c r="I375" s="164"/>
      <c r="J375" s="164"/>
    </row>
    <row r="376" spans="8:10" x14ac:dyDescent="0.2">
      <c r="H376" s="164"/>
      <c r="I376" s="164"/>
      <c r="J376" s="164"/>
    </row>
    <row r="377" spans="8:10" x14ac:dyDescent="0.2">
      <c r="H377" s="164"/>
      <c r="I377" s="164"/>
      <c r="J377" s="164"/>
    </row>
    <row r="378" spans="8:10" x14ac:dyDescent="0.2">
      <c r="H378" s="164"/>
      <c r="I378" s="164"/>
      <c r="J378" s="164"/>
    </row>
    <row r="379" spans="8:10" x14ac:dyDescent="0.2">
      <c r="H379" s="164"/>
      <c r="I379" s="164"/>
      <c r="J379" s="164"/>
    </row>
    <row r="380" spans="8:10" x14ac:dyDescent="0.2">
      <c r="H380" s="164"/>
      <c r="I380" s="164"/>
      <c r="J380" s="164"/>
    </row>
    <row r="381" spans="8:10" x14ac:dyDescent="0.2">
      <c r="H381" s="164"/>
      <c r="I381" s="164"/>
      <c r="J381" s="164"/>
    </row>
  </sheetData>
  <mergeCells count="25">
    <mergeCell ref="O2:V2"/>
    <mergeCell ref="A11:A12"/>
    <mergeCell ref="C11:C12"/>
    <mergeCell ref="D11:D12"/>
    <mergeCell ref="K6:K7"/>
    <mergeCell ref="A119:J122"/>
    <mergeCell ref="A5:A7"/>
    <mergeCell ref="B5:B7"/>
    <mergeCell ref="L119:N119"/>
    <mergeCell ref="L120:N120"/>
    <mergeCell ref="L122:N122"/>
    <mergeCell ref="K119:K122"/>
    <mergeCell ref="A85:C85"/>
    <mergeCell ref="L121:N121"/>
    <mergeCell ref="N6:N7"/>
    <mergeCell ref="S6:T6"/>
    <mergeCell ref="J5:J7"/>
    <mergeCell ref="D5:H6"/>
    <mergeCell ref="I5:I7"/>
    <mergeCell ref="O5:W5"/>
    <mergeCell ref="O6:P6"/>
    <mergeCell ref="U6:W6"/>
    <mergeCell ref="K5:N5"/>
    <mergeCell ref="Q6:R6"/>
    <mergeCell ref="L6:M6"/>
  </mergeCells>
  <phoneticPr fontId="0" type="noConversion"/>
  <pageMargins left="0.39370078740157483" right="0.19685039370078741" top="0.39370078740157483" bottom="0.39370078740157483" header="0.51181102362204722" footer="0.51181102362204722"/>
  <pageSetup paperSize="9" scale="72" orientation="landscape" r:id="rId1"/>
  <headerFooter alignWithMargins="0"/>
  <rowBreaks count="2" manualBreakCount="2">
    <brk id="78" max="21" man="1"/>
    <brk id="122" max="19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143"/>
  <sheetViews>
    <sheetView workbookViewId="0">
      <pane ySplit="5" topLeftCell="A24" activePane="bottomLeft" state="frozen"/>
      <selection pane="bottomLeft" activeCell="F27" sqref="F27"/>
    </sheetView>
  </sheetViews>
  <sheetFormatPr defaultColWidth="8.85546875" defaultRowHeight="11.25" x14ac:dyDescent="0.2"/>
  <cols>
    <col min="1" max="1" width="10.7109375" style="1" bestFit="1" customWidth="1"/>
    <col min="2" max="2" width="31.5703125" style="1" customWidth="1"/>
    <col min="3" max="3" width="10.85546875" style="1" customWidth="1"/>
    <col min="4" max="4" width="6.28515625" style="1" customWidth="1"/>
    <col min="5" max="5" width="4.7109375" style="1" customWidth="1"/>
    <col min="6" max="6" width="4.7109375" style="48" customWidth="1"/>
    <col min="7" max="7" width="4.5703125" style="48" customWidth="1"/>
    <col min="8" max="8" width="7.140625" style="1" customWidth="1"/>
    <col min="9" max="16" width="3.28515625" style="92" customWidth="1"/>
    <col min="17" max="24" width="3.28515625" style="126" customWidth="1"/>
    <col min="25" max="32" width="3.28515625" style="92" customWidth="1"/>
    <col min="33" max="40" width="3.28515625" style="126" customWidth="1"/>
    <col min="41" max="41" width="3.28515625" style="1" customWidth="1"/>
    <col min="42" max="45" width="4.85546875" style="1" customWidth="1"/>
    <col min="46" max="16384" width="8.85546875" style="1"/>
  </cols>
  <sheetData>
    <row r="1" spans="1:40" s="9" customFormat="1" ht="12.75" x14ac:dyDescent="0.2">
      <c r="A1" s="375" t="s">
        <v>175</v>
      </c>
      <c r="B1" s="375"/>
      <c r="C1" s="375"/>
      <c r="D1" s="375"/>
      <c r="E1" s="375"/>
      <c r="F1" s="375"/>
      <c r="G1" s="375"/>
      <c r="H1" s="375"/>
      <c r="I1" s="123"/>
      <c r="J1" s="123"/>
      <c r="K1" s="123"/>
      <c r="L1" s="123"/>
      <c r="M1" s="123"/>
      <c r="N1" s="123"/>
      <c r="O1" s="123"/>
      <c r="P1" s="123"/>
      <c r="Q1" s="124"/>
      <c r="R1" s="124"/>
      <c r="S1" s="124"/>
      <c r="T1" s="124"/>
      <c r="U1" s="124"/>
      <c r="V1" s="124"/>
      <c r="W1" s="124"/>
      <c r="X1" s="124"/>
      <c r="Y1" s="123"/>
      <c r="Z1" s="123"/>
      <c r="AA1" s="123"/>
      <c r="AB1" s="123"/>
      <c r="AC1" s="123"/>
      <c r="AD1" s="123"/>
      <c r="AE1" s="123"/>
      <c r="AF1" s="123"/>
      <c r="AG1" s="124"/>
      <c r="AH1" s="124"/>
      <c r="AI1" s="124"/>
      <c r="AJ1" s="124"/>
      <c r="AK1" s="124"/>
      <c r="AL1" s="124"/>
      <c r="AM1" s="124"/>
      <c r="AN1" s="124"/>
    </row>
    <row r="2" spans="1:40" s="9" customFormat="1" ht="12.75" x14ac:dyDescent="0.2">
      <c r="A2" s="376"/>
      <c r="B2" s="376"/>
      <c r="C2" s="376"/>
      <c r="D2" s="376"/>
      <c r="E2" s="376"/>
      <c r="F2" s="376"/>
      <c r="G2" s="376"/>
      <c r="H2" s="376"/>
      <c r="I2" s="123"/>
      <c r="J2" s="123"/>
      <c r="K2" s="123"/>
      <c r="L2" s="123"/>
      <c r="M2" s="123"/>
      <c r="N2" s="123"/>
      <c r="O2" s="123"/>
      <c r="P2" s="123"/>
      <c r="Q2" s="124"/>
      <c r="R2" s="124"/>
      <c r="S2" s="124"/>
      <c r="T2" s="124"/>
      <c r="U2" s="124"/>
      <c r="V2" s="124"/>
      <c r="W2" s="124"/>
      <c r="X2" s="124"/>
      <c r="Y2" s="123"/>
      <c r="Z2" s="123"/>
      <c r="AA2" s="123"/>
      <c r="AB2" s="123"/>
      <c r="AC2" s="123"/>
      <c r="AD2" s="123"/>
      <c r="AE2" s="123"/>
      <c r="AF2" s="123"/>
      <c r="AG2" s="124"/>
      <c r="AH2" s="124"/>
      <c r="AI2" s="124"/>
      <c r="AJ2" s="124"/>
      <c r="AK2" s="124"/>
      <c r="AL2" s="124"/>
      <c r="AM2" s="124"/>
      <c r="AN2" s="124"/>
    </row>
    <row r="3" spans="1:40" s="11" customFormat="1" ht="12.75" customHeight="1" x14ac:dyDescent="0.2">
      <c r="A3" s="377" t="s">
        <v>1</v>
      </c>
      <c r="B3" s="379" t="s">
        <v>2</v>
      </c>
      <c r="C3" s="89"/>
      <c r="D3" s="381" t="s">
        <v>3</v>
      </c>
      <c r="E3" s="381"/>
      <c r="F3" s="381"/>
      <c r="G3" s="381"/>
      <c r="H3" s="381"/>
      <c r="I3" s="363" t="s">
        <v>186</v>
      </c>
      <c r="J3" s="363"/>
      <c r="K3" s="363"/>
      <c r="L3" s="363"/>
      <c r="M3" s="363"/>
      <c r="N3" s="363"/>
      <c r="O3" s="363"/>
      <c r="P3" s="363"/>
      <c r="Q3" s="362" t="s">
        <v>187</v>
      </c>
      <c r="R3" s="362"/>
      <c r="S3" s="362"/>
      <c r="T3" s="362"/>
      <c r="U3" s="362"/>
      <c r="V3" s="362"/>
      <c r="W3" s="362"/>
      <c r="X3" s="362"/>
      <c r="Y3" s="363" t="s">
        <v>188</v>
      </c>
      <c r="Z3" s="363"/>
      <c r="AA3" s="363"/>
      <c r="AB3" s="363"/>
      <c r="AC3" s="363"/>
      <c r="AD3" s="363"/>
      <c r="AE3" s="363"/>
      <c r="AF3" s="363"/>
      <c r="AG3" s="364" t="s">
        <v>189</v>
      </c>
      <c r="AH3" s="365"/>
      <c r="AI3" s="365"/>
      <c r="AJ3" s="365"/>
      <c r="AK3" s="365"/>
      <c r="AL3" s="365"/>
      <c r="AM3" s="365"/>
      <c r="AN3" s="365"/>
    </row>
    <row r="4" spans="1:40" s="9" customFormat="1" ht="12.75" customHeight="1" x14ac:dyDescent="0.2">
      <c r="A4" s="378"/>
      <c r="B4" s="380"/>
      <c r="C4" s="90"/>
      <c r="D4" s="382"/>
      <c r="E4" s="382"/>
      <c r="F4" s="382"/>
      <c r="G4" s="382"/>
      <c r="H4" s="382"/>
      <c r="I4" s="116">
        <v>1</v>
      </c>
      <c r="J4" s="116">
        <v>2</v>
      </c>
      <c r="K4" s="116">
        <v>3</v>
      </c>
      <c r="L4" s="116">
        <v>4</v>
      </c>
      <c r="M4" s="116">
        <v>5</v>
      </c>
      <c r="N4" s="116">
        <v>6</v>
      </c>
      <c r="O4" s="116">
        <v>7</v>
      </c>
      <c r="P4" s="116">
        <v>8</v>
      </c>
      <c r="Q4" s="125">
        <v>1</v>
      </c>
      <c r="R4" s="125">
        <v>2</v>
      </c>
      <c r="S4" s="125">
        <v>3</v>
      </c>
      <c r="T4" s="125">
        <v>4</v>
      </c>
      <c r="U4" s="125">
        <v>5</v>
      </c>
      <c r="V4" s="125">
        <v>6</v>
      </c>
      <c r="W4" s="125">
        <v>7</v>
      </c>
      <c r="X4" s="125">
        <v>8</v>
      </c>
      <c r="Y4" s="116">
        <v>1</v>
      </c>
      <c r="Z4" s="116">
        <v>2</v>
      </c>
      <c r="AA4" s="116">
        <v>3</v>
      </c>
      <c r="AB4" s="116">
        <v>4</v>
      </c>
      <c r="AC4" s="116">
        <v>5</v>
      </c>
      <c r="AD4" s="116">
        <v>6</v>
      </c>
      <c r="AE4" s="116">
        <v>7</v>
      </c>
      <c r="AF4" s="116">
        <v>8</v>
      </c>
      <c r="AG4" s="125">
        <v>1</v>
      </c>
      <c r="AH4" s="125">
        <v>2</v>
      </c>
      <c r="AI4" s="125">
        <v>3</v>
      </c>
      <c r="AJ4" s="125">
        <v>4</v>
      </c>
      <c r="AK4" s="125">
        <v>5</v>
      </c>
      <c r="AL4" s="125">
        <v>6</v>
      </c>
      <c r="AM4" s="125">
        <v>7</v>
      </c>
      <c r="AN4" s="125">
        <v>8</v>
      </c>
    </row>
    <row r="5" spans="1:40" ht="42.75" customHeight="1" x14ac:dyDescent="0.2">
      <c r="A5" s="378"/>
      <c r="B5" s="380"/>
      <c r="C5" s="90"/>
      <c r="D5" s="10" t="s">
        <v>5</v>
      </c>
      <c r="E5" s="10" t="s">
        <v>14</v>
      </c>
      <c r="F5" s="43" t="s">
        <v>167</v>
      </c>
      <c r="G5" s="43" t="s">
        <v>4</v>
      </c>
      <c r="H5" s="12" t="s">
        <v>13</v>
      </c>
    </row>
    <row r="6" spans="1:40" ht="15.75" customHeight="1" x14ac:dyDescent="0.2">
      <c r="A6" s="20">
        <v>1</v>
      </c>
      <c r="B6" s="20">
        <v>2</v>
      </c>
      <c r="C6" s="20"/>
      <c r="D6" s="20">
        <v>3</v>
      </c>
      <c r="E6" s="20">
        <v>4</v>
      </c>
      <c r="F6" s="91"/>
      <c r="G6" s="91">
        <v>5</v>
      </c>
      <c r="H6" s="101">
        <v>6</v>
      </c>
    </row>
    <row r="7" spans="1:40" s="2" customFormat="1" ht="18.75" customHeight="1" x14ac:dyDescent="0.2">
      <c r="A7" s="49"/>
      <c r="B7" s="50" t="s">
        <v>130</v>
      </c>
      <c r="C7" s="50"/>
      <c r="D7" s="53"/>
      <c r="E7" s="53"/>
      <c r="F7" s="53"/>
      <c r="G7" s="53"/>
      <c r="H7" s="102"/>
      <c r="I7" s="92"/>
      <c r="J7" s="92"/>
      <c r="K7" s="92"/>
      <c r="L7" s="92"/>
      <c r="M7" s="92"/>
      <c r="N7" s="92"/>
      <c r="O7" s="92"/>
      <c r="P7" s="92"/>
      <c r="Q7" s="126"/>
      <c r="R7" s="126"/>
      <c r="S7" s="126"/>
      <c r="T7" s="126"/>
      <c r="U7" s="126"/>
      <c r="V7" s="126"/>
      <c r="W7" s="126"/>
      <c r="X7" s="126"/>
      <c r="Y7" s="92"/>
      <c r="Z7" s="92"/>
      <c r="AA7" s="92"/>
      <c r="AB7" s="92"/>
      <c r="AC7" s="92"/>
      <c r="AD7" s="92"/>
      <c r="AE7" s="92"/>
      <c r="AF7" s="92"/>
      <c r="AG7" s="126"/>
      <c r="AH7" s="126"/>
      <c r="AI7" s="126"/>
      <c r="AJ7" s="126"/>
      <c r="AK7" s="126"/>
      <c r="AL7" s="126"/>
      <c r="AM7" s="126"/>
      <c r="AN7" s="126"/>
    </row>
    <row r="8" spans="1:40" s="2" customFormat="1" ht="13.5" customHeight="1" x14ac:dyDescent="0.2">
      <c r="A8" s="51" t="s">
        <v>132</v>
      </c>
      <c r="B8" s="93" t="s">
        <v>131</v>
      </c>
      <c r="C8" s="93"/>
      <c r="D8" s="53"/>
      <c r="E8" s="53"/>
      <c r="F8" s="53"/>
      <c r="G8" s="53"/>
      <c r="H8" s="102"/>
      <c r="I8" s="92"/>
      <c r="J8" s="92"/>
      <c r="K8" s="92"/>
      <c r="L8" s="92"/>
      <c r="M8" s="92"/>
      <c r="N8" s="92"/>
      <c r="O8" s="92"/>
      <c r="P8" s="92"/>
      <c r="Q8" s="126"/>
      <c r="R8" s="126"/>
      <c r="S8" s="126"/>
      <c r="T8" s="126"/>
      <c r="U8" s="126"/>
      <c r="V8" s="126"/>
      <c r="W8" s="126"/>
      <c r="X8" s="126"/>
      <c r="Y8" s="92"/>
      <c r="Z8" s="92"/>
      <c r="AA8" s="92"/>
      <c r="AB8" s="92"/>
      <c r="AC8" s="92"/>
      <c r="AD8" s="92"/>
      <c r="AE8" s="92"/>
      <c r="AF8" s="92"/>
      <c r="AG8" s="126"/>
      <c r="AH8" s="126"/>
      <c r="AI8" s="126"/>
      <c r="AJ8" s="126"/>
      <c r="AK8" s="126"/>
      <c r="AL8" s="126"/>
      <c r="AM8" s="126"/>
      <c r="AN8" s="126"/>
    </row>
    <row r="9" spans="1:40" s="2" customFormat="1" ht="25.5" x14ac:dyDescent="0.2">
      <c r="A9" s="366" t="s">
        <v>133</v>
      </c>
      <c r="B9" s="52" t="s">
        <v>164</v>
      </c>
      <c r="C9" s="366" t="s">
        <v>203</v>
      </c>
      <c r="D9" s="367">
        <v>2</v>
      </c>
      <c r="E9" s="53"/>
      <c r="F9" s="53"/>
      <c r="G9" s="53"/>
      <c r="H9" s="102">
        <v>1</v>
      </c>
      <c r="I9" s="92"/>
      <c r="J9" s="92"/>
      <c r="K9" s="92"/>
      <c r="L9" s="92"/>
      <c r="M9" s="92"/>
      <c r="N9" s="92"/>
      <c r="O9" s="92"/>
      <c r="P9" s="92"/>
      <c r="Q9" s="126"/>
      <c r="R9" s="126"/>
      <c r="S9" s="126"/>
      <c r="T9" s="126"/>
      <c r="U9" s="126"/>
      <c r="V9" s="126"/>
      <c r="W9" s="126"/>
      <c r="X9" s="126"/>
      <c r="Y9" s="92"/>
      <c r="Z9" s="92"/>
      <c r="AA9" s="92"/>
      <c r="AB9" s="92"/>
      <c r="AC9" s="92"/>
      <c r="AD9" s="92"/>
      <c r="AE9" s="92"/>
      <c r="AF9" s="92"/>
      <c r="AG9" s="126">
        <v>1</v>
      </c>
      <c r="AH9" s="126"/>
      <c r="AI9" s="126"/>
      <c r="AJ9" s="126"/>
      <c r="AK9" s="126"/>
      <c r="AL9" s="126"/>
      <c r="AM9" s="126"/>
      <c r="AN9" s="126"/>
    </row>
    <row r="10" spans="1:40" s="2" customFormat="1" ht="25.5" x14ac:dyDescent="0.2">
      <c r="A10" s="366"/>
      <c r="B10" s="52" t="s">
        <v>165</v>
      </c>
      <c r="C10" s="366"/>
      <c r="D10" s="367"/>
      <c r="E10" s="53"/>
      <c r="F10" s="53"/>
      <c r="G10" s="53"/>
      <c r="H10" s="102">
        <v>1</v>
      </c>
      <c r="I10" s="92"/>
      <c r="J10" s="92">
        <v>1</v>
      </c>
      <c r="K10" s="92"/>
      <c r="L10" s="92"/>
      <c r="M10" s="92"/>
      <c r="N10" s="92"/>
      <c r="O10" s="92"/>
      <c r="P10" s="92"/>
      <c r="Q10" s="126"/>
      <c r="R10" s="126"/>
      <c r="S10" s="126"/>
      <c r="T10" s="126"/>
      <c r="U10" s="126"/>
      <c r="V10" s="126"/>
      <c r="W10" s="126"/>
      <c r="X10" s="126"/>
      <c r="Y10" s="92"/>
      <c r="Z10" s="92"/>
      <c r="AA10" s="92"/>
      <c r="AB10" s="92"/>
      <c r="AC10" s="92"/>
      <c r="AD10" s="92"/>
      <c r="AE10" s="92"/>
      <c r="AF10" s="92"/>
      <c r="AG10" s="126">
        <v>1</v>
      </c>
      <c r="AH10" s="126"/>
      <c r="AI10" s="126"/>
      <c r="AJ10" s="126"/>
      <c r="AK10" s="126"/>
      <c r="AL10" s="126"/>
      <c r="AM10" s="126"/>
      <c r="AN10" s="126"/>
    </row>
    <row r="11" spans="1:40" ht="12.75" x14ac:dyDescent="0.2">
      <c r="A11" s="56" t="s">
        <v>134</v>
      </c>
      <c r="B11" s="56" t="s">
        <v>18</v>
      </c>
      <c r="C11" s="56" t="s">
        <v>204</v>
      </c>
      <c r="D11" s="53"/>
      <c r="E11" s="53"/>
      <c r="F11" s="53">
        <v>1.2</v>
      </c>
      <c r="G11" s="54"/>
      <c r="H11" s="102"/>
      <c r="Q11" s="126">
        <v>1</v>
      </c>
      <c r="R11" s="126">
        <v>1</v>
      </c>
    </row>
    <row r="12" spans="1:40" ht="36.75" customHeight="1" x14ac:dyDescent="0.2">
      <c r="A12" s="94" t="s">
        <v>135</v>
      </c>
      <c r="B12" s="55" t="s">
        <v>136</v>
      </c>
      <c r="C12" s="56" t="s">
        <v>203</v>
      </c>
      <c r="D12" s="53">
        <v>2</v>
      </c>
      <c r="E12" s="53"/>
      <c r="F12" s="53"/>
      <c r="G12" s="53"/>
      <c r="H12" s="102">
        <v>1</v>
      </c>
      <c r="J12" s="92">
        <v>1</v>
      </c>
      <c r="AG12" s="126">
        <v>1</v>
      </c>
    </row>
    <row r="13" spans="1:40" s="3" customFormat="1" ht="16.5" customHeight="1" x14ac:dyDescent="0.2">
      <c r="A13" s="56" t="s">
        <v>137</v>
      </c>
      <c r="B13" s="56" t="s">
        <v>23</v>
      </c>
      <c r="C13" s="56" t="s">
        <v>203</v>
      </c>
      <c r="D13" s="53">
        <v>2</v>
      </c>
      <c r="E13" s="53"/>
      <c r="F13" s="53"/>
      <c r="G13" s="53"/>
      <c r="H13" s="102">
        <v>1</v>
      </c>
      <c r="I13" s="117"/>
      <c r="J13" s="117">
        <v>1</v>
      </c>
      <c r="K13" s="117"/>
      <c r="L13" s="117"/>
      <c r="M13" s="117"/>
      <c r="N13" s="117"/>
      <c r="O13" s="117"/>
      <c r="P13" s="117"/>
      <c r="Q13" s="127"/>
      <c r="R13" s="127"/>
      <c r="S13" s="127"/>
      <c r="T13" s="127"/>
      <c r="U13" s="127"/>
      <c r="V13" s="127"/>
      <c r="W13" s="127"/>
      <c r="X13" s="127"/>
      <c r="Y13" s="117"/>
      <c r="Z13" s="117"/>
      <c r="AA13" s="117"/>
      <c r="AB13" s="117"/>
      <c r="AC13" s="117"/>
      <c r="AD13" s="117"/>
      <c r="AE13" s="117"/>
      <c r="AF13" s="117"/>
      <c r="AG13" s="127">
        <v>1</v>
      </c>
      <c r="AH13" s="127"/>
      <c r="AI13" s="127"/>
      <c r="AJ13" s="127"/>
      <c r="AK13" s="127"/>
      <c r="AL13" s="127"/>
      <c r="AM13" s="127"/>
      <c r="AN13" s="127"/>
    </row>
    <row r="14" spans="1:40" s="22" customFormat="1" ht="13.5" customHeight="1" x14ac:dyDescent="0.2">
      <c r="A14" s="56" t="s">
        <v>138</v>
      </c>
      <c r="B14" s="56" t="s">
        <v>21</v>
      </c>
      <c r="C14" s="56" t="s">
        <v>205</v>
      </c>
      <c r="D14" s="53"/>
      <c r="E14" s="53"/>
      <c r="F14" s="53">
        <v>2</v>
      </c>
      <c r="G14" s="53"/>
      <c r="H14" s="102">
        <v>1</v>
      </c>
      <c r="I14" s="99"/>
      <c r="J14" s="99"/>
      <c r="K14" s="99"/>
      <c r="L14" s="99"/>
      <c r="M14" s="99"/>
      <c r="N14" s="99"/>
      <c r="O14" s="99"/>
      <c r="P14" s="99"/>
      <c r="Q14" s="126"/>
      <c r="R14" s="126"/>
      <c r="S14" s="126"/>
      <c r="T14" s="126"/>
      <c r="U14" s="126"/>
      <c r="V14" s="126"/>
      <c r="W14" s="126"/>
      <c r="X14" s="126"/>
      <c r="Y14" s="99"/>
      <c r="Z14" s="99"/>
      <c r="AA14" s="99"/>
      <c r="AB14" s="99"/>
      <c r="AC14" s="99"/>
      <c r="AD14" s="99"/>
      <c r="AE14" s="99"/>
      <c r="AF14" s="99"/>
      <c r="AG14" s="126"/>
      <c r="AH14" s="126"/>
      <c r="AI14" s="126"/>
      <c r="AJ14" s="126"/>
      <c r="AK14" s="126"/>
      <c r="AL14" s="126"/>
      <c r="AM14" s="126"/>
      <c r="AN14" s="126"/>
    </row>
    <row r="15" spans="1:40" s="22" customFormat="1" ht="24.75" customHeight="1" x14ac:dyDescent="0.2">
      <c r="A15" s="56" t="s">
        <v>139</v>
      </c>
      <c r="B15" s="55" t="s">
        <v>22</v>
      </c>
      <c r="C15" s="56" t="s">
        <v>206</v>
      </c>
      <c r="D15" s="53"/>
      <c r="E15" s="53"/>
      <c r="F15" s="53">
        <v>2</v>
      </c>
      <c r="G15" s="53"/>
      <c r="H15" s="102">
        <v>1</v>
      </c>
      <c r="I15" s="99"/>
      <c r="J15" s="99"/>
      <c r="K15" s="99"/>
      <c r="L15" s="99"/>
      <c r="M15" s="99"/>
      <c r="N15" s="99"/>
      <c r="O15" s="99"/>
      <c r="P15" s="99"/>
      <c r="Q15" s="126"/>
      <c r="R15" s="126">
        <v>1</v>
      </c>
      <c r="S15" s="126"/>
      <c r="T15" s="126"/>
      <c r="U15" s="126"/>
      <c r="V15" s="126"/>
      <c r="W15" s="126"/>
      <c r="X15" s="126"/>
      <c r="Y15" s="99"/>
      <c r="Z15" s="99"/>
      <c r="AA15" s="99"/>
      <c r="AB15" s="99"/>
      <c r="AC15" s="99"/>
      <c r="AD15" s="99"/>
      <c r="AE15" s="99"/>
      <c r="AF15" s="99"/>
      <c r="AG15" s="126">
        <v>1</v>
      </c>
      <c r="AH15" s="126"/>
      <c r="AI15" s="126"/>
      <c r="AJ15" s="126"/>
      <c r="AK15" s="126"/>
      <c r="AL15" s="126"/>
      <c r="AM15" s="126"/>
      <c r="AN15" s="126"/>
    </row>
    <row r="16" spans="1:40" s="41" customFormat="1" ht="28.5" customHeight="1" x14ac:dyDescent="0.2">
      <c r="A16" s="93"/>
      <c r="B16" s="50" t="s">
        <v>140</v>
      </c>
      <c r="C16" s="50"/>
      <c r="D16" s="51"/>
      <c r="E16" s="51"/>
      <c r="F16" s="51"/>
      <c r="G16" s="51"/>
      <c r="H16" s="103"/>
      <c r="I16" s="118"/>
      <c r="J16" s="118"/>
      <c r="K16" s="118"/>
      <c r="L16" s="118"/>
      <c r="M16" s="118"/>
      <c r="N16" s="118"/>
      <c r="O16" s="118"/>
      <c r="P16" s="118"/>
      <c r="Q16" s="128"/>
      <c r="R16" s="128"/>
      <c r="S16" s="128"/>
      <c r="T16" s="128"/>
      <c r="U16" s="128"/>
      <c r="V16" s="128"/>
      <c r="W16" s="128"/>
      <c r="X16" s="128"/>
      <c r="Y16" s="118"/>
      <c r="Z16" s="118"/>
      <c r="AA16" s="118"/>
      <c r="AB16" s="118"/>
      <c r="AC16" s="118"/>
      <c r="AD16" s="118"/>
      <c r="AE16" s="118"/>
      <c r="AF16" s="118"/>
      <c r="AG16" s="128"/>
      <c r="AH16" s="128"/>
      <c r="AI16" s="128"/>
      <c r="AJ16" s="128"/>
      <c r="AK16" s="128"/>
      <c r="AL16" s="128"/>
      <c r="AM16" s="128"/>
      <c r="AN16" s="128"/>
    </row>
    <row r="17" spans="1:40" s="22" customFormat="1" ht="18.75" customHeight="1" x14ac:dyDescent="0.2">
      <c r="A17" s="56" t="s">
        <v>141</v>
      </c>
      <c r="B17" s="56" t="s">
        <v>142</v>
      </c>
      <c r="C17" s="56" t="s">
        <v>205</v>
      </c>
      <c r="D17" s="53"/>
      <c r="E17" s="53"/>
      <c r="F17" s="53">
        <v>2</v>
      </c>
      <c r="G17" s="53"/>
      <c r="H17" s="102">
        <v>1</v>
      </c>
      <c r="I17" s="99"/>
      <c r="J17" s="99"/>
      <c r="K17" s="99"/>
      <c r="L17" s="99"/>
      <c r="M17" s="99"/>
      <c r="N17" s="99"/>
      <c r="O17" s="99"/>
      <c r="P17" s="99"/>
      <c r="Q17" s="126"/>
      <c r="R17" s="126">
        <v>1</v>
      </c>
      <c r="S17" s="126"/>
      <c r="T17" s="126"/>
      <c r="U17" s="126"/>
      <c r="V17" s="126"/>
      <c r="W17" s="126"/>
      <c r="X17" s="126"/>
      <c r="Y17" s="99"/>
      <c r="Z17" s="99"/>
      <c r="AA17" s="99"/>
      <c r="AB17" s="99"/>
      <c r="AC17" s="99"/>
      <c r="AD17" s="99"/>
      <c r="AE17" s="99"/>
      <c r="AF17" s="99"/>
      <c r="AG17" s="126">
        <v>1</v>
      </c>
      <c r="AH17" s="126"/>
      <c r="AI17" s="126"/>
      <c r="AJ17" s="126"/>
      <c r="AK17" s="126"/>
      <c r="AL17" s="126"/>
      <c r="AM17" s="126"/>
      <c r="AN17" s="126"/>
    </row>
    <row r="18" spans="1:40" s="22" customFormat="1" ht="26.25" customHeight="1" x14ac:dyDescent="0.2">
      <c r="A18" s="56" t="s">
        <v>162</v>
      </c>
      <c r="B18" s="52" t="s">
        <v>168</v>
      </c>
      <c r="C18" s="56" t="s">
        <v>203</v>
      </c>
      <c r="D18" s="53">
        <v>2</v>
      </c>
      <c r="E18" s="53"/>
      <c r="F18" s="53"/>
      <c r="G18" s="53"/>
      <c r="H18" s="102">
        <v>1</v>
      </c>
      <c r="I18" s="99"/>
      <c r="J18" s="99">
        <v>1</v>
      </c>
      <c r="K18" s="99"/>
      <c r="L18" s="99"/>
      <c r="M18" s="99"/>
      <c r="N18" s="99"/>
      <c r="O18" s="99"/>
      <c r="P18" s="99"/>
      <c r="Q18" s="126"/>
      <c r="R18" s="126"/>
      <c r="S18" s="126"/>
      <c r="T18" s="126"/>
      <c r="U18" s="126"/>
      <c r="V18" s="126"/>
      <c r="W18" s="126"/>
      <c r="X18" s="126"/>
      <c r="Y18" s="99"/>
      <c r="Z18" s="99"/>
      <c r="AA18" s="99"/>
      <c r="AB18" s="99"/>
      <c r="AC18" s="99"/>
      <c r="AD18" s="99"/>
      <c r="AE18" s="99"/>
      <c r="AF18" s="99"/>
      <c r="AG18" s="126">
        <v>1</v>
      </c>
      <c r="AH18" s="126"/>
      <c r="AI18" s="126"/>
      <c r="AJ18" s="126"/>
      <c r="AK18" s="126"/>
      <c r="AL18" s="126"/>
      <c r="AM18" s="126"/>
      <c r="AN18" s="126"/>
    </row>
    <row r="19" spans="1:40" ht="16.5" customHeight="1" x14ac:dyDescent="0.2">
      <c r="A19" s="56" t="s">
        <v>163</v>
      </c>
      <c r="B19" s="52" t="s">
        <v>19</v>
      </c>
      <c r="C19" s="56" t="s">
        <v>204</v>
      </c>
      <c r="D19" s="53"/>
      <c r="E19" s="53"/>
      <c r="F19" s="53">
        <v>1.2</v>
      </c>
      <c r="G19" s="53"/>
      <c r="H19" s="102"/>
      <c r="Q19" s="126">
        <v>1</v>
      </c>
      <c r="R19" s="126">
        <v>1</v>
      </c>
    </row>
    <row r="20" spans="1:40" s="22" customFormat="1" ht="12.75" x14ac:dyDescent="0.2">
      <c r="A20" s="56" t="s">
        <v>143</v>
      </c>
      <c r="B20" s="52" t="s">
        <v>20</v>
      </c>
      <c r="C20" s="56" t="s">
        <v>205</v>
      </c>
      <c r="D20" s="53"/>
      <c r="E20" s="53"/>
      <c r="F20" s="53">
        <v>2</v>
      </c>
      <c r="G20" s="53"/>
      <c r="H20" s="102">
        <v>1</v>
      </c>
      <c r="I20" s="99"/>
      <c r="J20" s="99"/>
      <c r="K20" s="99"/>
      <c r="L20" s="99"/>
      <c r="M20" s="99"/>
      <c r="N20" s="99"/>
      <c r="O20" s="99"/>
      <c r="P20" s="99"/>
      <c r="Q20" s="126"/>
      <c r="R20" s="126">
        <v>1</v>
      </c>
      <c r="S20" s="126"/>
      <c r="T20" s="126"/>
      <c r="U20" s="126"/>
      <c r="V20" s="126"/>
      <c r="W20" s="126"/>
      <c r="X20" s="126"/>
      <c r="Y20" s="99"/>
      <c r="Z20" s="99"/>
      <c r="AA20" s="99"/>
      <c r="AB20" s="99"/>
      <c r="AC20" s="99"/>
      <c r="AD20" s="99"/>
      <c r="AE20" s="99"/>
      <c r="AF20" s="99"/>
      <c r="AG20" s="126">
        <v>1</v>
      </c>
      <c r="AH20" s="126"/>
      <c r="AI20" s="126"/>
      <c r="AJ20" s="126"/>
      <c r="AK20" s="126"/>
      <c r="AL20" s="126"/>
      <c r="AM20" s="126"/>
      <c r="AN20" s="126"/>
    </row>
    <row r="21" spans="1:40" s="41" customFormat="1" ht="25.5" x14ac:dyDescent="0.2">
      <c r="A21" s="51" t="s">
        <v>172</v>
      </c>
      <c r="B21" s="50" t="s">
        <v>144</v>
      </c>
      <c r="C21" s="50"/>
      <c r="D21" s="51"/>
      <c r="E21" s="51"/>
      <c r="F21" s="51"/>
      <c r="G21" s="51"/>
      <c r="H21" s="103"/>
      <c r="I21" s="118"/>
      <c r="J21" s="118"/>
      <c r="K21" s="118"/>
      <c r="L21" s="118"/>
      <c r="M21" s="118"/>
      <c r="N21" s="118"/>
      <c r="O21" s="118"/>
      <c r="P21" s="118"/>
      <c r="Q21" s="128"/>
      <c r="R21" s="128"/>
      <c r="S21" s="128"/>
      <c r="T21" s="128"/>
      <c r="U21" s="128"/>
      <c r="V21" s="128"/>
      <c r="W21" s="128"/>
      <c r="X21" s="128"/>
      <c r="Y21" s="118"/>
      <c r="Z21" s="118"/>
      <c r="AA21" s="118"/>
      <c r="AB21" s="118"/>
      <c r="AC21" s="118"/>
      <c r="AD21" s="118"/>
      <c r="AE21" s="118"/>
      <c r="AF21" s="118"/>
      <c r="AG21" s="128"/>
      <c r="AH21" s="128"/>
      <c r="AI21" s="128"/>
      <c r="AJ21" s="128"/>
      <c r="AK21" s="128"/>
      <c r="AL21" s="128"/>
      <c r="AM21" s="128"/>
      <c r="AN21" s="128"/>
    </row>
    <row r="22" spans="1:40" s="22" customFormat="1" ht="12.75" x14ac:dyDescent="0.2">
      <c r="A22" s="56" t="s">
        <v>173</v>
      </c>
      <c r="B22" s="56" t="s">
        <v>145</v>
      </c>
      <c r="C22" s="95" t="s">
        <v>204</v>
      </c>
      <c r="D22" s="53"/>
      <c r="E22" s="53"/>
      <c r="F22" s="53">
        <v>1.2</v>
      </c>
      <c r="G22" s="53"/>
      <c r="H22" s="102"/>
      <c r="I22" s="99"/>
      <c r="J22" s="99"/>
      <c r="K22" s="99"/>
      <c r="L22" s="99"/>
      <c r="M22" s="99"/>
      <c r="N22" s="99"/>
      <c r="O22" s="99"/>
      <c r="P22" s="99"/>
      <c r="Q22" s="126">
        <v>1</v>
      </c>
      <c r="R22" s="126">
        <v>1</v>
      </c>
      <c r="S22" s="126"/>
      <c r="T22" s="126"/>
      <c r="U22" s="126"/>
      <c r="V22" s="126"/>
      <c r="W22" s="126"/>
      <c r="X22" s="126"/>
      <c r="Y22" s="99"/>
      <c r="Z22" s="99"/>
      <c r="AA22" s="99"/>
      <c r="AB22" s="99"/>
      <c r="AC22" s="99"/>
      <c r="AD22" s="99"/>
      <c r="AE22" s="99"/>
      <c r="AF22" s="99"/>
      <c r="AG22" s="126"/>
      <c r="AH22" s="126"/>
      <c r="AI22" s="126"/>
      <c r="AJ22" s="126"/>
      <c r="AK22" s="126"/>
      <c r="AL22" s="126"/>
      <c r="AM22" s="126"/>
      <c r="AN22" s="126"/>
    </row>
    <row r="23" spans="1:40" s="42" customFormat="1" ht="12.75" x14ac:dyDescent="0.2">
      <c r="A23" s="138" t="s">
        <v>174</v>
      </c>
      <c r="B23" s="138" t="s">
        <v>166</v>
      </c>
      <c r="C23" s="56" t="s">
        <v>207</v>
      </c>
      <c r="D23" s="57"/>
      <c r="E23" s="57"/>
      <c r="F23" s="57">
        <v>1</v>
      </c>
      <c r="G23" s="57"/>
      <c r="H23" s="104"/>
      <c r="I23" s="119"/>
      <c r="J23" s="119"/>
      <c r="K23" s="119"/>
      <c r="L23" s="119"/>
      <c r="M23" s="119"/>
      <c r="N23" s="119"/>
      <c r="O23" s="119"/>
      <c r="P23" s="119"/>
      <c r="Q23" s="129"/>
      <c r="R23" s="129"/>
      <c r="S23" s="129"/>
      <c r="T23" s="129"/>
      <c r="U23" s="129"/>
      <c r="V23" s="129"/>
      <c r="W23" s="129"/>
      <c r="X23" s="129"/>
      <c r="Y23" s="119"/>
      <c r="Z23" s="119"/>
      <c r="AA23" s="119"/>
      <c r="AB23" s="119"/>
      <c r="AC23" s="119"/>
      <c r="AD23" s="119"/>
      <c r="AE23" s="119"/>
      <c r="AF23" s="119"/>
      <c r="AG23" s="129"/>
      <c r="AH23" s="129"/>
      <c r="AI23" s="129"/>
      <c r="AJ23" s="129"/>
      <c r="AK23" s="129"/>
      <c r="AL23" s="129"/>
      <c r="AM23" s="129"/>
      <c r="AN23" s="129"/>
    </row>
    <row r="24" spans="1:40" s="42" customFormat="1" ht="12.75" x14ac:dyDescent="0.2">
      <c r="A24" s="96"/>
      <c r="B24" s="96" t="s">
        <v>161</v>
      </c>
      <c r="C24" s="95" t="s">
        <v>208</v>
      </c>
      <c r="D24" s="57"/>
      <c r="E24" s="57"/>
      <c r="F24" s="57"/>
      <c r="G24" s="57"/>
      <c r="H24" s="104"/>
      <c r="I24" s="119"/>
      <c r="J24" s="119"/>
      <c r="K24" s="119"/>
      <c r="L24" s="119"/>
      <c r="M24" s="119"/>
      <c r="N24" s="119"/>
      <c r="O24" s="119"/>
      <c r="P24" s="119"/>
      <c r="Q24" s="129"/>
      <c r="R24" s="129"/>
      <c r="S24" s="129"/>
      <c r="T24" s="129"/>
      <c r="U24" s="129"/>
      <c r="V24" s="129"/>
      <c r="W24" s="129"/>
      <c r="X24" s="129"/>
      <c r="Y24" s="119"/>
      <c r="Z24" s="119"/>
      <c r="AA24" s="119"/>
      <c r="AB24" s="119"/>
      <c r="AC24" s="119"/>
      <c r="AD24" s="119"/>
      <c r="AE24" s="119"/>
      <c r="AF24" s="119"/>
      <c r="AG24" s="129"/>
      <c r="AH24" s="129"/>
      <c r="AI24" s="129"/>
      <c r="AJ24" s="129"/>
      <c r="AK24" s="129"/>
      <c r="AL24" s="129"/>
      <c r="AM24" s="129"/>
      <c r="AN24" s="129"/>
    </row>
    <row r="25" spans="1:40" ht="24" x14ac:dyDescent="0.2">
      <c r="A25" s="97"/>
      <c r="B25" s="58" t="s">
        <v>53</v>
      </c>
      <c r="C25" s="58"/>
      <c r="D25" s="53"/>
      <c r="E25" s="53"/>
      <c r="F25" s="53"/>
      <c r="G25" s="53"/>
      <c r="H25" s="102"/>
    </row>
    <row r="26" spans="1:40" s="48" customFormat="1" ht="24" x14ac:dyDescent="0.2">
      <c r="A26" s="98"/>
      <c r="B26" s="59" t="s">
        <v>176</v>
      </c>
      <c r="C26" s="59"/>
      <c r="D26" s="38"/>
      <c r="E26" s="38"/>
      <c r="F26" s="38"/>
      <c r="G26" s="38"/>
      <c r="H26" s="105"/>
      <c r="I26" s="120"/>
      <c r="J26" s="120"/>
      <c r="K26" s="120"/>
      <c r="L26" s="120"/>
      <c r="M26" s="120"/>
      <c r="N26" s="120"/>
      <c r="O26" s="120"/>
      <c r="P26" s="120"/>
      <c r="Q26" s="126"/>
      <c r="R26" s="126"/>
      <c r="S26" s="126"/>
      <c r="T26" s="126"/>
      <c r="U26" s="126"/>
      <c r="V26" s="126"/>
      <c r="W26" s="126"/>
      <c r="X26" s="126"/>
      <c r="Y26" s="120"/>
      <c r="Z26" s="120"/>
      <c r="AA26" s="120"/>
      <c r="AB26" s="120"/>
      <c r="AC26" s="120"/>
      <c r="AD26" s="120"/>
      <c r="AE26" s="120"/>
      <c r="AF26" s="120"/>
      <c r="AG26" s="126"/>
      <c r="AH26" s="126"/>
      <c r="AI26" s="126"/>
      <c r="AJ26" s="126"/>
      <c r="AK26" s="126"/>
      <c r="AL26" s="126"/>
      <c r="AM26" s="126"/>
      <c r="AN26" s="126"/>
    </row>
    <row r="27" spans="1:40" s="22" customFormat="1" ht="26.25" customHeight="1" x14ac:dyDescent="0.2">
      <c r="A27" s="67" t="s">
        <v>26</v>
      </c>
      <c r="B27" s="68" t="s">
        <v>24</v>
      </c>
      <c r="C27" s="68"/>
      <c r="D27" s="4"/>
      <c r="E27" s="4"/>
      <c r="F27" s="40"/>
      <c r="G27" s="40"/>
      <c r="H27" s="106"/>
      <c r="I27" s="99"/>
      <c r="J27" s="99"/>
      <c r="K27" s="99"/>
      <c r="L27" s="99"/>
      <c r="M27" s="99"/>
      <c r="N27" s="99"/>
      <c r="O27" s="99"/>
      <c r="P27" s="99"/>
      <c r="Q27" s="126"/>
      <c r="R27" s="126"/>
      <c r="S27" s="126"/>
      <c r="T27" s="126"/>
      <c r="U27" s="126"/>
      <c r="V27" s="126"/>
      <c r="W27" s="126"/>
      <c r="X27" s="126"/>
      <c r="Y27" s="99"/>
      <c r="Z27" s="99"/>
      <c r="AA27" s="99"/>
      <c r="AB27" s="99"/>
      <c r="AC27" s="99"/>
      <c r="AD27" s="99"/>
      <c r="AE27" s="99"/>
      <c r="AF27" s="99"/>
      <c r="AG27" s="126"/>
      <c r="AH27" s="126"/>
      <c r="AI27" s="126"/>
      <c r="AJ27" s="126"/>
      <c r="AK27" s="126"/>
      <c r="AL27" s="126"/>
      <c r="AM27" s="126"/>
      <c r="AN27" s="126"/>
    </row>
    <row r="28" spans="1:40" ht="12.75" x14ac:dyDescent="0.2">
      <c r="A28" s="60" t="s">
        <v>146</v>
      </c>
      <c r="B28" s="65" t="s">
        <v>25</v>
      </c>
      <c r="C28" s="65"/>
      <c r="D28" s="21">
        <v>5</v>
      </c>
      <c r="E28" s="21"/>
      <c r="F28" s="38"/>
      <c r="G28" s="38"/>
      <c r="H28" s="107"/>
      <c r="M28" s="92">
        <v>1</v>
      </c>
    </row>
    <row r="29" spans="1:40" ht="15.75" customHeight="1" x14ac:dyDescent="0.2">
      <c r="A29" s="60" t="s">
        <v>147</v>
      </c>
      <c r="B29" s="65" t="s">
        <v>23</v>
      </c>
      <c r="C29" s="65"/>
      <c r="D29" s="21">
        <v>5</v>
      </c>
      <c r="E29" s="21"/>
      <c r="F29" s="38"/>
      <c r="G29" s="38"/>
      <c r="H29" s="107"/>
      <c r="M29" s="92">
        <v>1</v>
      </c>
    </row>
    <row r="30" spans="1:40" s="24" customFormat="1" ht="12.75" x14ac:dyDescent="0.2">
      <c r="A30" s="60" t="s">
        <v>148</v>
      </c>
      <c r="B30" s="66" t="s">
        <v>125</v>
      </c>
      <c r="C30" s="66"/>
      <c r="D30" s="21"/>
      <c r="E30" s="21"/>
      <c r="F30" s="38"/>
      <c r="G30" s="38">
        <v>7</v>
      </c>
      <c r="H30" s="107"/>
      <c r="I30" s="121"/>
      <c r="J30" s="121"/>
      <c r="K30" s="121"/>
      <c r="L30" s="121"/>
      <c r="M30" s="121"/>
      <c r="N30" s="121"/>
      <c r="O30" s="121"/>
      <c r="P30" s="121"/>
      <c r="Q30" s="127"/>
      <c r="R30" s="127"/>
      <c r="S30" s="127"/>
      <c r="T30" s="127"/>
      <c r="U30" s="127"/>
      <c r="V30" s="127"/>
      <c r="W30" s="127"/>
      <c r="X30" s="127"/>
      <c r="Y30" s="121"/>
      <c r="Z30" s="121"/>
      <c r="AA30" s="121"/>
      <c r="AB30" s="121"/>
      <c r="AC30" s="121"/>
      <c r="AD30" s="121"/>
      <c r="AE30" s="121">
        <v>1</v>
      </c>
      <c r="AF30" s="121"/>
      <c r="AG30" s="127"/>
      <c r="AH30" s="127"/>
      <c r="AI30" s="127"/>
      <c r="AJ30" s="127"/>
      <c r="AK30" s="127"/>
      <c r="AL30" s="127"/>
      <c r="AM30" s="127"/>
      <c r="AN30" s="127"/>
    </row>
    <row r="31" spans="1:40" s="22" customFormat="1" ht="12.75" x14ac:dyDescent="0.2">
      <c r="A31" s="60" t="s">
        <v>149</v>
      </c>
      <c r="B31" s="66" t="s">
        <v>18</v>
      </c>
      <c r="C31" s="66"/>
      <c r="D31" s="21">
        <v>7</v>
      </c>
      <c r="E31" s="21"/>
      <c r="F31" s="38"/>
      <c r="G31" s="38"/>
      <c r="H31" s="107" t="s">
        <v>62</v>
      </c>
      <c r="I31" s="99"/>
      <c r="J31" s="99"/>
      <c r="K31" s="99"/>
      <c r="L31" s="99"/>
      <c r="M31" s="99"/>
      <c r="N31" s="99"/>
      <c r="O31" s="99">
        <v>1</v>
      </c>
      <c r="P31" s="99"/>
      <c r="Q31" s="126"/>
      <c r="R31" s="126"/>
      <c r="S31" s="126"/>
      <c r="T31" s="126"/>
      <c r="U31" s="126"/>
      <c r="V31" s="126"/>
      <c r="W31" s="126"/>
      <c r="X31" s="126"/>
      <c r="Y31" s="99"/>
      <c r="Z31" s="99"/>
      <c r="AA31" s="99"/>
      <c r="AB31" s="99"/>
      <c r="AC31" s="99"/>
      <c r="AD31" s="99"/>
      <c r="AE31" s="99"/>
      <c r="AF31" s="99"/>
      <c r="AG31" s="126"/>
      <c r="AH31" s="126"/>
      <c r="AI31" s="126">
        <v>1</v>
      </c>
      <c r="AJ31" s="126">
        <v>1</v>
      </c>
      <c r="AK31" s="126">
        <v>1</v>
      </c>
      <c r="AL31" s="126">
        <v>1</v>
      </c>
      <c r="AM31" s="126"/>
      <c r="AN31" s="126"/>
    </row>
    <row r="32" spans="1:40" s="25" customFormat="1" ht="13.5" customHeight="1" x14ac:dyDescent="0.2">
      <c r="A32" s="60" t="s">
        <v>150</v>
      </c>
      <c r="B32" s="66" t="s">
        <v>21</v>
      </c>
      <c r="C32" s="66"/>
      <c r="D32" s="21"/>
      <c r="E32" s="26"/>
      <c r="F32" s="44"/>
      <c r="G32" s="45" t="s">
        <v>169</v>
      </c>
      <c r="H32" s="108"/>
      <c r="I32" s="99"/>
      <c r="J32" s="99"/>
      <c r="K32" s="99"/>
      <c r="L32" s="99"/>
      <c r="M32" s="99"/>
      <c r="N32" s="99"/>
      <c r="O32" s="99"/>
      <c r="P32" s="99"/>
      <c r="Q32" s="126"/>
      <c r="R32" s="126"/>
      <c r="S32" s="126"/>
      <c r="T32" s="126"/>
      <c r="U32" s="126"/>
      <c r="V32" s="126"/>
      <c r="W32" s="126"/>
      <c r="X32" s="126"/>
      <c r="Y32" s="99"/>
      <c r="Z32" s="99"/>
      <c r="AA32" s="99">
        <v>1</v>
      </c>
      <c r="AB32" s="99">
        <v>1</v>
      </c>
      <c r="AC32" s="99">
        <v>1</v>
      </c>
      <c r="AD32" s="99">
        <v>1</v>
      </c>
      <c r="AE32" s="99">
        <v>1</v>
      </c>
      <c r="AF32" s="99">
        <v>1</v>
      </c>
      <c r="AG32" s="126"/>
      <c r="AH32" s="126"/>
      <c r="AI32" s="126"/>
      <c r="AJ32" s="126"/>
      <c r="AK32" s="126"/>
      <c r="AL32" s="126"/>
      <c r="AM32" s="126"/>
      <c r="AN32" s="126"/>
    </row>
    <row r="33" spans="1:40" s="25" customFormat="1" ht="24" x14ac:dyDescent="0.2">
      <c r="A33" s="18"/>
      <c r="B33" s="14" t="s">
        <v>126</v>
      </c>
      <c r="C33" s="14"/>
      <c r="D33" s="13"/>
      <c r="E33" s="17"/>
      <c r="F33" s="44"/>
      <c r="G33" s="38"/>
      <c r="H33" s="109"/>
      <c r="I33" s="99"/>
      <c r="J33" s="99"/>
      <c r="K33" s="99"/>
      <c r="L33" s="99"/>
      <c r="M33" s="99"/>
      <c r="N33" s="99"/>
      <c r="O33" s="99"/>
      <c r="P33" s="99"/>
      <c r="Q33" s="126"/>
      <c r="R33" s="126"/>
      <c r="S33" s="126"/>
      <c r="T33" s="126"/>
      <c r="U33" s="126"/>
      <c r="V33" s="126"/>
      <c r="W33" s="126"/>
      <c r="X33" s="126"/>
      <c r="Y33" s="99"/>
      <c r="Z33" s="99"/>
      <c r="AA33" s="99"/>
      <c r="AB33" s="99"/>
      <c r="AC33" s="99"/>
      <c r="AD33" s="99"/>
      <c r="AE33" s="99"/>
      <c r="AF33" s="99"/>
      <c r="AG33" s="126"/>
      <c r="AH33" s="126"/>
      <c r="AI33" s="126"/>
      <c r="AJ33" s="126"/>
      <c r="AK33" s="126"/>
      <c r="AL33" s="126"/>
      <c r="AM33" s="126"/>
      <c r="AN33" s="126"/>
    </row>
    <row r="34" spans="1:40" s="25" customFormat="1" ht="27" customHeight="1" x14ac:dyDescent="0.2">
      <c r="A34" s="69" t="s">
        <v>64</v>
      </c>
      <c r="B34" s="68" t="s">
        <v>27</v>
      </c>
      <c r="C34" s="68"/>
      <c r="D34" s="21"/>
      <c r="E34" s="21"/>
      <c r="F34" s="38"/>
      <c r="G34" s="38"/>
      <c r="H34" s="107"/>
      <c r="I34" s="99"/>
      <c r="J34" s="99"/>
      <c r="K34" s="99"/>
      <c r="L34" s="99"/>
      <c r="M34" s="99"/>
      <c r="N34" s="99"/>
      <c r="O34" s="99"/>
      <c r="P34" s="99"/>
      <c r="Q34" s="126"/>
      <c r="R34" s="126"/>
      <c r="S34" s="126"/>
      <c r="T34" s="126"/>
      <c r="U34" s="126"/>
      <c r="V34" s="126"/>
      <c r="W34" s="126"/>
      <c r="X34" s="126"/>
      <c r="Y34" s="99"/>
      <c r="Z34" s="99"/>
      <c r="AA34" s="99"/>
      <c r="AB34" s="99"/>
      <c r="AC34" s="99"/>
      <c r="AD34" s="99"/>
      <c r="AE34" s="99"/>
      <c r="AF34" s="99"/>
      <c r="AG34" s="126"/>
      <c r="AH34" s="126"/>
      <c r="AI34" s="126"/>
      <c r="AJ34" s="126"/>
      <c r="AK34" s="126"/>
      <c r="AL34" s="126"/>
      <c r="AM34" s="126"/>
      <c r="AN34" s="126"/>
    </row>
    <row r="35" spans="1:40" s="15" customFormat="1" ht="14.25" customHeight="1" x14ac:dyDescent="0.2">
      <c r="A35" s="60" t="s">
        <v>151</v>
      </c>
      <c r="B35" s="79" t="s">
        <v>129</v>
      </c>
      <c r="C35" s="79"/>
      <c r="D35" s="21"/>
      <c r="E35" s="21"/>
      <c r="F35" s="38"/>
      <c r="G35" s="38">
        <v>4</v>
      </c>
      <c r="H35" s="107"/>
      <c r="I35" s="92"/>
      <c r="J35" s="92"/>
      <c r="K35" s="92"/>
      <c r="L35" s="92"/>
      <c r="M35" s="92"/>
      <c r="N35" s="92"/>
      <c r="O35" s="92"/>
      <c r="P35" s="92"/>
      <c r="Q35" s="126"/>
      <c r="R35" s="126"/>
      <c r="S35" s="126"/>
      <c r="T35" s="126"/>
      <c r="U35" s="126"/>
      <c r="V35" s="126"/>
      <c r="W35" s="126"/>
      <c r="X35" s="126"/>
      <c r="Y35" s="92"/>
      <c r="Z35" s="92"/>
      <c r="AA35" s="92"/>
      <c r="AB35" s="92">
        <v>1</v>
      </c>
      <c r="AC35" s="92"/>
      <c r="AD35" s="92"/>
      <c r="AE35" s="92"/>
      <c r="AF35" s="92"/>
      <c r="AG35" s="126"/>
      <c r="AH35" s="126"/>
      <c r="AI35" s="126"/>
      <c r="AJ35" s="126"/>
      <c r="AK35" s="126"/>
      <c r="AL35" s="126"/>
      <c r="AM35" s="126"/>
      <c r="AN35" s="126"/>
    </row>
    <row r="36" spans="1:40" s="25" customFormat="1" ht="24" customHeight="1" x14ac:dyDescent="0.2">
      <c r="A36" s="60" t="s">
        <v>152</v>
      </c>
      <c r="B36" s="65" t="s">
        <v>28</v>
      </c>
      <c r="C36" s="65"/>
      <c r="D36" s="21"/>
      <c r="E36" s="21"/>
      <c r="F36" s="38"/>
      <c r="G36" s="38">
        <v>5</v>
      </c>
      <c r="H36" s="107"/>
      <c r="I36" s="99"/>
      <c r="J36" s="99"/>
      <c r="K36" s="99"/>
      <c r="L36" s="99"/>
      <c r="M36" s="99"/>
      <c r="N36" s="99"/>
      <c r="O36" s="99"/>
      <c r="P36" s="99"/>
      <c r="Q36" s="126"/>
      <c r="R36" s="126"/>
      <c r="S36" s="126"/>
      <c r="T36" s="126"/>
      <c r="U36" s="126"/>
      <c r="V36" s="126"/>
      <c r="W36" s="126"/>
      <c r="X36" s="126"/>
      <c r="Y36" s="99"/>
      <c r="Z36" s="99"/>
      <c r="AA36" s="99"/>
      <c r="AB36" s="99"/>
      <c r="AC36" s="99">
        <v>1</v>
      </c>
      <c r="AD36" s="99"/>
      <c r="AE36" s="99"/>
      <c r="AF36" s="99"/>
      <c r="AG36" s="126"/>
      <c r="AH36" s="126"/>
      <c r="AI36" s="126"/>
      <c r="AJ36" s="126"/>
      <c r="AK36" s="126"/>
      <c r="AL36" s="126"/>
      <c r="AM36" s="126"/>
      <c r="AN36" s="126"/>
    </row>
    <row r="37" spans="1:40" s="30" customFormat="1" ht="28.5" customHeight="1" x14ac:dyDescent="0.2">
      <c r="A37" s="7"/>
      <c r="B37" s="14" t="s">
        <v>53</v>
      </c>
      <c r="C37" s="14"/>
      <c r="D37" s="13"/>
      <c r="E37" s="13"/>
      <c r="F37" s="38"/>
      <c r="G37" s="38"/>
      <c r="H37" s="109"/>
      <c r="I37" s="99"/>
      <c r="J37" s="99"/>
      <c r="K37" s="99"/>
      <c r="L37" s="99"/>
      <c r="M37" s="99"/>
      <c r="N37" s="99"/>
      <c r="O37" s="99"/>
      <c r="P37" s="99"/>
      <c r="Q37" s="126"/>
      <c r="R37" s="126"/>
      <c r="S37" s="126"/>
      <c r="T37" s="126"/>
      <c r="U37" s="126"/>
      <c r="V37" s="126"/>
      <c r="W37" s="126"/>
      <c r="X37" s="126"/>
      <c r="Y37" s="99"/>
      <c r="Z37" s="99"/>
      <c r="AA37" s="99"/>
      <c r="AB37" s="99"/>
      <c r="AC37" s="99"/>
      <c r="AD37" s="99"/>
      <c r="AE37" s="99"/>
      <c r="AF37" s="99"/>
      <c r="AG37" s="126"/>
      <c r="AH37" s="126"/>
      <c r="AI37" s="126"/>
      <c r="AJ37" s="126"/>
      <c r="AK37" s="126"/>
      <c r="AL37" s="126"/>
      <c r="AM37" s="126"/>
      <c r="AN37" s="126"/>
    </row>
    <row r="38" spans="1:40" s="24" customFormat="1" ht="24.75" customHeight="1" x14ac:dyDescent="0.2">
      <c r="A38" s="69" t="s">
        <v>110</v>
      </c>
      <c r="B38" s="67" t="s">
        <v>111</v>
      </c>
      <c r="C38" s="67"/>
      <c r="D38" s="21"/>
      <c r="E38" s="21"/>
      <c r="F38" s="38"/>
      <c r="G38" s="38"/>
      <c r="H38" s="107"/>
      <c r="I38" s="121"/>
      <c r="J38" s="121"/>
      <c r="K38" s="121"/>
      <c r="L38" s="121"/>
      <c r="M38" s="121"/>
      <c r="N38" s="121"/>
      <c r="O38" s="121"/>
      <c r="P38" s="121"/>
      <c r="Q38" s="127"/>
      <c r="R38" s="127"/>
      <c r="S38" s="127"/>
      <c r="T38" s="127"/>
      <c r="U38" s="127"/>
      <c r="V38" s="127"/>
      <c r="W38" s="127"/>
      <c r="X38" s="127"/>
      <c r="Y38" s="121"/>
      <c r="Z38" s="121"/>
      <c r="AA38" s="121"/>
      <c r="AB38" s="121"/>
      <c r="AC38" s="121"/>
      <c r="AD38" s="121"/>
      <c r="AE38" s="121"/>
      <c r="AF38" s="121"/>
      <c r="AG38" s="127"/>
      <c r="AH38" s="127"/>
      <c r="AI38" s="127"/>
      <c r="AJ38" s="127"/>
      <c r="AK38" s="127"/>
      <c r="AL38" s="127"/>
      <c r="AM38" s="127"/>
      <c r="AN38" s="127"/>
    </row>
    <row r="39" spans="1:40" ht="24.75" customHeight="1" x14ac:dyDescent="0.2">
      <c r="A39" s="69" t="s">
        <v>112</v>
      </c>
      <c r="B39" s="68" t="s">
        <v>113</v>
      </c>
      <c r="C39" s="68"/>
      <c r="D39" s="28"/>
      <c r="E39" s="28"/>
      <c r="F39" s="40"/>
      <c r="G39" s="40"/>
      <c r="H39" s="110"/>
    </row>
    <row r="40" spans="1:40" s="22" customFormat="1" ht="25.5" customHeight="1" x14ac:dyDescent="0.2">
      <c r="A40" s="60" t="s">
        <v>153</v>
      </c>
      <c r="B40" s="61" t="s">
        <v>114</v>
      </c>
      <c r="C40" s="61"/>
      <c r="D40" s="13">
        <v>8</v>
      </c>
      <c r="E40" s="13"/>
      <c r="F40" s="38"/>
      <c r="G40" s="38"/>
      <c r="H40" s="109">
        <v>6.7</v>
      </c>
      <c r="I40" s="99"/>
      <c r="J40" s="99"/>
      <c r="K40" s="99"/>
      <c r="L40" s="99"/>
      <c r="M40" s="99"/>
      <c r="N40" s="99"/>
      <c r="O40" s="99"/>
      <c r="P40" s="99">
        <v>1</v>
      </c>
      <c r="Q40" s="126"/>
      <c r="R40" s="126"/>
      <c r="S40" s="126"/>
      <c r="T40" s="126"/>
      <c r="U40" s="126"/>
      <c r="V40" s="126"/>
      <c r="W40" s="126"/>
      <c r="X40" s="126"/>
      <c r="Y40" s="99"/>
      <c r="Z40" s="99"/>
      <c r="AA40" s="99"/>
      <c r="AB40" s="99"/>
      <c r="AC40" s="99"/>
      <c r="AD40" s="99"/>
      <c r="AE40" s="99"/>
      <c r="AF40" s="99"/>
      <c r="AG40" s="126"/>
      <c r="AH40" s="126"/>
      <c r="AI40" s="126"/>
      <c r="AJ40" s="126"/>
      <c r="AK40" s="126"/>
      <c r="AL40" s="126">
        <v>1</v>
      </c>
      <c r="AM40" s="126">
        <v>1</v>
      </c>
      <c r="AN40" s="126"/>
    </row>
    <row r="41" spans="1:40" ht="14.25" customHeight="1" x14ac:dyDescent="0.2">
      <c r="A41" s="60" t="s">
        <v>155</v>
      </c>
      <c r="B41" s="61" t="s">
        <v>116</v>
      </c>
      <c r="C41" s="61"/>
      <c r="D41" s="21">
        <v>7</v>
      </c>
      <c r="E41" s="21"/>
      <c r="F41" s="38"/>
      <c r="G41" s="38"/>
      <c r="H41" s="107">
        <v>6</v>
      </c>
      <c r="O41" s="92">
        <v>1</v>
      </c>
      <c r="AL41" s="126">
        <v>1</v>
      </c>
    </row>
    <row r="42" spans="1:40" s="22" customFormat="1" ht="14.25" customHeight="1" x14ac:dyDescent="0.2">
      <c r="A42" s="60" t="s">
        <v>156</v>
      </c>
      <c r="B42" s="61" t="s">
        <v>117</v>
      </c>
      <c r="C42" s="61"/>
      <c r="D42" s="21"/>
      <c r="E42" s="21"/>
      <c r="F42" s="38"/>
      <c r="G42" s="38">
        <v>8</v>
      </c>
      <c r="H42" s="107"/>
      <c r="I42" s="99"/>
      <c r="J42" s="99"/>
      <c r="K42" s="99"/>
      <c r="L42" s="99"/>
      <c r="M42" s="99"/>
      <c r="N42" s="99"/>
      <c r="O42" s="99"/>
      <c r="P42" s="99"/>
      <c r="Q42" s="126"/>
      <c r="R42" s="126"/>
      <c r="S42" s="126"/>
      <c r="T42" s="126"/>
      <c r="U42" s="126"/>
      <c r="V42" s="126"/>
      <c r="W42" s="126"/>
      <c r="X42" s="126"/>
      <c r="Y42" s="99"/>
      <c r="Z42" s="99"/>
      <c r="AA42" s="99"/>
      <c r="AB42" s="99"/>
      <c r="AC42" s="99"/>
      <c r="AD42" s="99"/>
      <c r="AE42" s="99"/>
      <c r="AF42" s="99">
        <v>1</v>
      </c>
      <c r="AG42" s="126"/>
      <c r="AH42" s="126"/>
      <c r="AI42" s="126"/>
      <c r="AJ42" s="126"/>
      <c r="AK42" s="126"/>
      <c r="AL42" s="126"/>
      <c r="AM42" s="126"/>
      <c r="AN42" s="126"/>
    </row>
    <row r="43" spans="1:40" s="22" customFormat="1" ht="14.25" customHeight="1" x14ac:dyDescent="0.2">
      <c r="A43" s="60" t="s">
        <v>157</v>
      </c>
      <c r="B43" s="62" t="s">
        <v>118</v>
      </c>
      <c r="C43" s="62"/>
      <c r="D43" s="21"/>
      <c r="E43" s="21"/>
      <c r="F43" s="38"/>
      <c r="G43" s="38">
        <v>7</v>
      </c>
      <c r="H43" s="107">
        <v>6</v>
      </c>
      <c r="I43" s="99"/>
      <c r="J43" s="99"/>
      <c r="K43" s="99"/>
      <c r="L43" s="99"/>
      <c r="M43" s="99"/>
      <c r="N43" s="99"/>
      <c r="O43" s="99"/>
      <c r="P43" s="99"/>
      <c r="Q43" s="126"/>
      <c r="R43" s="126"/>
      <c r="S43" s="126"/>
      <c r="T43" s="126"/>
      <c r="U43" s="126"/>
      <c r="V43" s="126"/>
      <c r="W43" s="126"/>
      <c r="X43" s="126"/>
      <c r="Y43" s="99"/>
      <c r="Z43" s="99"/>
      <c r="AA43" s="99"/>
      <c r="AB43" s="99"/>
      <c r="AC43" s="99"/>
      <c r="AD43" s="99"/>
      <c r="AE43" s="99">
        <v>1</v>
      </c>
      <c r="AF43" s="99"/>
      <c r="AG43" s="126"/>
      <c r="AH43" s="126"/>
      <c r="AI43" s="126"/>
      <c r="AJ43" s="126"/>
      <c r="AK43" s="126"/>
      <c r="AL43" s="126">
        <v>1</v>
      </c>
      <c r="AM43" s="126"/>
      <c r="AN43" s="126"/>
    </row>
    <row r="44" spans="1:40" s="22" customFormat="1" ht="14.25" customHeight="1" x14ac:dyDescent="0.2">
      <c r="A44" s="63" t="s">
        <v>158</v>
      </c>
      <c r="B44" s="64" t="s">
        <v>63</v>
      </c>
      <c r="C44" s="64"/>
      <c r="D44" s="21"/>
      <c r="E44" s="21"/>
      <c r="F44" s="38"/>
      <c r="G44" s="38">
        <v>4</v>
      </c>
      <c r="H44" s="107">
        <v>3</v>
      </c>
      <c r="I44" s="99"/>
      <c r="J44" s="99"/>
      <c r="K44" s="99"/>
      <c r="L44" s="99"/>
      <c r="M44" s="99"/>
      <c r="N44" s="99"/>
      <c r="O44" s="99"/>
      <c r="P44" s="99"/>
      <c r="Q44" s="126"/>
      <c r="R44" s="126"/>
      <c r="S44" s="126"/>
      <c r="T44" s="126"/>
      <c r="U44" s="126"/>
      <c r="V44" s="126"/>
      <c r="W44" s="126"/>
      <c r="X44" s="126"/>
      <c r="Y44" s="99"/>
      <c r="Z44" s="99"/>
      <c r="AA44" s="99"/>
      <c r="AB44" s="99">
        <v>1</v>
      </c>
      <c r="AC44" s="99"/>
      <c r="AD44" s="99"/>
      <c r="AE44" s="99"/>
      <c r="AF44" s="99"/>
      <c r="AG44" s="126"/>
      <c r="AH44" s="126"/>
      <c r="AI44" s="126">
        <v>1</v>
      </c>
      <c r="AJ44" s="126"/>
      <c r="AK44" s="126"/>
      <c r="AL44" s="126"/>
      <c r="AM44" s="126"/>
      <c r="AN44" s="126"/>
    </row>
    <row r="45" spans="1:40" s="22" customFormat="1" ht="24.75" customHeight="1" x14ac:dyDescent="0.2">
      <c r="A45" s="7"/>
      <c r="B45" s="14" t="s">
        <v>53</v>
      </c>
      <c r="C45" s="14"/>
      <c r="D45" s="13"/>
      <c r="E45" s="13"/>
      <c r="F45" s="38"/>
      <c r="G45" s="38"/>
      <c r="H45" s="109"/>
      <c r="I45" s="99"/>
      <c r="J45" s="99"/>
      <c r="K45" s="99"/>
      <c r="L45" s="99"/>
      <c r="M45" s="99"/>
      <c r="N45" s="99"/>
      <c r="O45" s="99"/>
      <c r="P45" s="99"/>
      <c r="Q45" s="126"/>
      <c r="R45" s="126"/>
      <c r="S45" s="126"/>
      <c r="T45" s="126"/>
      <c r="U45" s="126"/>
      <c r="V45" s="126"/>
      <c r="W45" s="126"/>
      <c r="X45" s="126"/>
      <c r="Y45" s="99"/>
      <c r="Z45" s="99"/>
      <c r="AA45" s="99"/>
      <c r="AB45" s="99"/>
      <c r="AC45" s="99"/>
      <c r="AD45" s="99"/>
      <c r="AE45" s="99"/>
      <c r="AF45" s="99"/>
      <c r="AG45" s="126"/>
      <c r="AH45" s="126"/>
      <c r="AI45" s="126"/>
      <c r="AJ45" s="126"/>
      <c r="AK45" s="126"/>
      <c r="AL45" s="126"/>
      <c r="AM45" s="126"/>
      <c r="AN45" s="126"/>
    </row>
    <row r="46" spans="1:40" s="22" customFormat="1" ht="17.25" customHeight="1" x14ac:dyDescent="0.2">
      <c r="A46" s="69" t="s">
        <v>65</v>
      </c>
      <c r="B46" s="67" t="s">
        <v>29</v>
      </c>
      <c r="C46" s="67"/>
      <c r="D46" s="13"/>
      <c r="E46" s="13"/>
      <c r="F46" s="38"/>
      <c r="G46" s="38"/>
      <c r="H46" s="109"/>
      <c r="I46" s="99"/>
      <c r="J46" s="99"/>
      <c r="K46" s="99"/>
      <c r="L46" s="99"/>
      <c r="M46" s="99"/>
      <c r="N46" s="99"/>
      <c r="O46" s="99"/>
      <c r="P46" s="99"/>
      <c r="Q46" s="126"/>
      <c r="R46" s="126"/>
      <c r="S46" s="126"/>
      <c r="T46" s="126"/>
      <c r="U46" s="126"/>
      <c r="V46" s="126"/>
      <c r="W46" s="126"/>
      <c r="X46" s="126"/>
      <c r="Y46" s="99"/>
      <c r="Z46" s="99"/>
      <c r="AA46" s="99"/>
      <c r="AB46" s="99"/>
      <c r="AC46" s="99"/>
      <c r="AD46" s="99"/>
      <c r="AE46" s="99"/>
      <c r="AF46" s="99"/>
      <c r="AG46" s="126"/>
      <c r="AH46" s="126"/>
      <c r="AI46" s="126"/>
      <c r="AJ46" s="126"/>
      <c r="AK46" s="126"/>
      <c r="AL46" s="126"/>
      <c r="AM46" s="126"/>
      <c r="AN46" s="126"/>
    </row>
    <row r="47" spans="1:40" ht="24.75" customHeight="1" x14ac:dyDescent="0.2">
      <c r="A47" s="69" t="s">
        <v>184</v>
      </c>
      <c r="B47" s="68" t="s">
        <v>30</v>
      </c>
      <c r="C47" s="68"/>
      <c r="D47" s="28"/>
      <c r="E47" s="28"/>
      <c r="F47" s="40"/>
      <c r="G47" s="40"/>
      <c r="H47" s="110"/>
    </row>
    <row r="48" spans="1:40" s="3" customFormat="1" ht="25.5" x14ac:dyDescent="0.2">
      <c r="A48" s="69" t="s">
        <v>66</v>
      </c>
      <c r="B48" s="68" t="s">
        <v>67</v>
      </c>
      <c r="C48" s="68"/>
      <c r="D48" s="28"/>
      <c r="E48" s="28"/>
      <c r="F48" s="40"/>
      <c r="G48" s="40"/>
      <c r="H48" s="110"/>
      <c r="I48" s="117"/>
      <c r="J48" s="117"/>
      <c r="K48" s="117"/>
      <c r="L48" s="117"/>
      <c r="M48" s="117"/>
      <c r="N48" s="117"/>
      <c r="O48" s="117"/>
      <c r="P48" s="117"/>
      <c r="Q48" s="127"/>
      <c r="R48" s="127"/>
      <c r="S48" s="127"/>
      <c r="T48" s="127"/>
      <c r="U48" s="127"/>
      <c r="V48" s="127"/>
      <c r="W48" s="127"/>
      <c r="X48" s="127"/>
      <c r="Y48" s="117"/>
      <c r="Z48" s="117"/>
      <c r="AA48" s="117"/>
      <c r="AB48" s="117"/>
      <c r="AC48" s="117"/>
      <c r="AD48" s="117"/>
      <c r="AE48" s="117"/>
      <c r="AF48" s="117"/>
      <c r="AG48" s="127"/>
      <c r="AH48" s="127"/>
      <c r="AI48" s="127"/>
      <c r="AJ48" s="127"/>
      <c r="AK48" s="127"/>
      <c r="AL48" s="127"/>
      <c r="AM48" s="127"/>
      <c r="AN48" s="127"/>
    </row>
    <row r="49" spans="1:40" s="22" customFormat="1" ht="25.5" x14ac:dyDescent="0.2">
      <c r="A49" s="34"/>
      <c r="B49" s="33" t="s">
        <v>31</v>
      </c>
      <c r="C49" s="33"/>
      <c r="D49" s="21">
        <v>4.5999999999999996</v>
      </c>
      <c r="E49" s="21">
        <v>5</v>
      </c>
      <c r="F49" s="38"/>
      <c r="G49" s="38"/>
      <c r="H49" s="107" t="s">
        <v>68</v>
      </c>
      <c r="I49" s="99"/>
      <c r="J49" s="99"/>
      <c r="K49" s="99"/>
      <c r="L49" s="99">
        <v>1</v>
      </c>
      <c r="M49" s="99"/>
      <c r="N49" s="99">
        <v>1</v>
      </c>
      <c r="O49" s="99"/>
      <c r="P49" s="99"/>
      <c r="Q49" s="126"/>
      <c r="R49" s="126"/>
      <c r="S49" s="126"/>
      <c r="T49" s="126"/>
      <c r="U49" s="126"/>
      <c r="V49" s="126"/>
      <c r="W49" s="126"/>
      <c r="X49" s="126"/>
      <c r="Y49" s="99"/>
      <c r="Z49" s="99"/>
      <c r="AA49" s="99"/>
      <c r="AB49" s="99"/>
      <c r="AC49" s="99"/>
      <c r="AD49" s="99"/>
      <c r="AE49" s="99"/>
      <c r="AF49" s="99"/>
      <c r="AG49" s="126"/>
      <c r="AH49" s="126"/>
      <c r="AI49" s="126">
        <v>1</v>
      </c>
      <c r="AJ49" s="126">
        <v>1</v>
      </c>
      <c r="AK49" s="126">
        <v>1</v>
      </c>
      <c r="AL49" s="126"/>
      <c r="AM49" s="126"/>
      <c r="AN49" s="126"/>
    </row>
    <row r="50" spans="1:40" s="22" customFormat="1" ht="25.5" x14ac:dyDescent="0.2">
      <c r="A50" s="34"/>
      <c r="B50" s="33" t="s">
        <v>71</v>
      </c>
      <c r="C50" s="33"/>
      <c r="D50" s="21">
        <v>6</v>
      </c>
      <c r="E50" s="21"/>
      <c r="F50" s="38"/>
      <c r="G50" s="38"/>
      <c r="H50" s="107">
        <v>5</v>
      </c>
      <c r="I50" s="99"/>
      <c r="J50" s="99"/>
      <c r="K50" s="99"/>
      <c r="L50" s="99"/>
      <c r="M50" s="99"/>
      <c r="N50" s="99">
        <v>1</v>
      </c>
      <c r="O50" s="99"/>
      <c r="P50" s="99"/>
      <c r="Q50" s="126"/>
      <c r="R50" s="126"/>
      <c r="S50" s="126"/>
      <c r="T50" s="126"/>
      <c r="U50" s="126"/>
      <c r="V50" s="126"/>
      <c r="W50" s="126"/>
      <c r="X50" s="126"/>
      <c r="Y50" s="99"/>
      <c r="Z50" s="99"/>
      <c r="AA50" s="99"/>
      <c r="AB50" s="99"/>
      <c r="AC50" s="99"/>
      <c r="AD50" s="99"/>
      <c r="AE50" s="99"/>
      <c r="AF50" s="99"/>
      <c r="AG50" s="126"/>
      <c r="AH50" s="126"/>
      <c r="AI50" s="126"/>
      <c r="AJ50" s="126"/>
      <c r="AK50" s="126">
        <v>1</v>
      </c>
      <c r="AL50" s="126"/>
      <c r="AM50" s="126"/>
      <c r="AN50" s="126"/>
    </row>
    <row r="51" spans="1:40" s="22" customFormat="1" ht="12.75" x14ac:dyDescent="0.2">
      <c r="A51" s="34"/>
      <c r="B51" s="32" t="s">
        <v>72</v>
      </c>
      <c r="C51" s="32"/>
      <c r="D51" s="21">
        <v>4</v>
      </c>
      <c r="E51" s="21"/>
      <c r="F51" s="38">
        <v>3</v>
      </c>
      <c r="G51" s="38"/>
      <c r="H51" s="107"/>
      <c r="I51" s="99"/>
      <c r="J51" s="99"/>
      <c r="K51" s="99"/>
      <c r="L51" s="99">
        <v>1</v>
      </c>
      <c r="M51" s="99"/>
      <c r="N51" s="99"/>
      <c r="O51" s="99"/>
      <c r="P51" s="99"/>
      <c r="Q51" s="126"/>
      <c r="R51" s="126"/>
      <c r="S51" s="126">
        <v>1</v>
      </c>
      <c r="T51" s="126"/>
      <c r="U51" s="126"/>
      <c r="V51" s="126"/>
      <c r="W51" s="126"/>
      <c r="X51" s="126"/>
      <c r="Y51" s="99"/>
      <c r="Z51" s="99"/>
      <c r="AA51" s="99"/>
      <c r="AB51" s="99"/>
      <c r="AC51" s="99"/>
      <c r="AD51" s="99"/>
      <c r="AE51" s="99"/>
      <c r="AF51" s="99"/>
      <c r="AG51" s="126"/>
      <c r="AH51" s="126"/>
      <c r="AI51" s="126"/>
      <c r="AJ51" s="126"/>
      <c r="AK51" s="126"/>
      <c r="AL51" s="126"/>
      <c r="AM51" s="126"/>
      <c r="AN51" s="126"/>
    </row>
    <row r="52" spans="1:40" s="22" customFormat="1" ht="24" x14ac:dyDescent="0.2">
      <c r="A52" s="18"/>
      <c r="B52" s="14" t="s">
        <v>53</v>
      </c>
      <c r="C52" s="14"/>
      <c r="D52" s="13"/>
      <c r="E52" s="13"/>
      <c r="F52" s="38"/>
      <c r="G52" s="38"/>
      <c r="H52" s="109"/>
      <c r="I52" s="99"/>
      <c r="J52" s="99"/>
      <c r="K52" s="99"/>
      <c r="L52" s="99"/>
      <c r="M52" s="99"/>
      <c r="N52" s="99"/>
      <c r="O52" s="99"/>
      <c r="P52" s="99"/>
      <c r="Q52" s="126"/>
      <c r="R52" s="126"/>
      <c r="S52" s="126"/>
      <c r="T52" s="126"/>
      <c r="U52" s="126"/>
      <c r="V52" s="126"/>
      <c r="W52" s="126"/>
      <c r="X52" s="126"/>
      <c r="Y52" s="99"/>
      <c r="Z52" s="99"/>
      <c r="AA52" s="99"/>
      <c r="AB52" s="99"/>
      <c r="AC52" s="99"/>
      <c r="AD52" s="99"/>
      <c r="AE52" s="99"/>
      <c r="AF52" s="99"/>
      <c r="AG52" s="126"/>
      <c r="AH52" s="126"/>
      <c r="AI52" s="126"/>
      <c r="AJ52" s="126"/>
      <c r="AK52" s="126"/>
      <c r="AL52" s="126"/>
      <c r="AM52" s="126"/>
      <c r="AN52" s="126"/>
    </row>
    <row r="53" spans="1:40" s="22" customFormat="1" ht="12.75" x14ac:dyDescent="0.2">
      <c r="A53" s="78" t="s">
        <v>178</v>
      </c>
      <c r="B53" s="77" t="s">
        <v>37</v>
      </c>
      <c r="C53" s="77"/>
      <c r="D53" s="13"/>
      <c r="E53" s="13"/>
      <c r="F53" s="38"/>
      <c r="G53" s="38"/>
      <c r="H53" s="109"/>
      <c r="I53" s="99"/>
      <c r="J53" s="99"/>
      <c r="K53" s="99"/>
      <c r="L53" s="99"/>
      <c r="M53" s="99"/>
      <c r="N53" s="99"/>
      <c r="O53" s="99"/>
      <c r="P53" s="99"/>
      <c r="Q53" s="126"/>
      <c r="R53" s="126"/>
      <c r="S53" s="126"/>
      <c r="T53" s="126"/>
      <c r="U53" s="126"/>
      <c r="V53" s="126"/>
      <c r="W53" s="126"/>
      <c r="X53" s="126"/>
      <c r="Y53" s="99"/>
      <c r="Z53" s="99"/>
      <c r="AA53" s="99"/>
      <c r="AB53" s="99"/>
      <c r="AC53" s="99"/>
      <c r="AD53" s="99"/>
      <c r="AE53" s="99"/>
      <c r="AF53" s="99"/>
      <c r="AG53" s="126"/>
      <c r="AH53" s="126"/>
      <c r="AI53" s="126"/>
      <c r="AJ53" s="126"/>
      <c r="AK53" s="126"/>
      <c r="AL53" s="126"/>
      <c r="AM53" s="126"/>
      <c r="AN53" s="126"/>
    </row>
    <row r="54" spans="1:40" s="22" customFormat="1" ht="12.75" x14ac:dyDescent="0.2">
      <c r="A54" s="78" t="s">
        <v>179</v>
      </c>
      <c r="B54" s="77" t="s">
        <v>180</v>
      </c>
      <c r="C54" s="77"/>
      <c r="D54" s="13"/>
      <c r="E54" s="13"/>
      <c r="F54" s="38"/>
      <c r="G54" s="38"/>
      <c r="H54" s="109"/>
      <c r="I54" s="99"/>
      <c r="J54" s="99"/>
      <c r="K54" s="99"/>
      <c r="L54" s="99"/>
      <c r="M54" s="99"/>
      <c r="N54" s="99"/>
      <c r="O54" s="99"/>
      <c r="P54" s="99"/>
      <c r="Q54" s="126"/>
      <c r="R54" s="126"/>
      <c r="S54" s="126"/>
      <c r="T54" s="126"/>
      <c r="U54" s="126"/>
      <c r="V54" s="126"/>
      <c r="W54" s="126"/>
      <c r="X54" s="126"/>
      <c r="Y54" s="99"/>
      <c r="Z54" s="99"/>
      <c r="AA54" s="99"/>
      <c r="AB54" s="99"/>
      <c r="AC54" s="99"/>
      <c r="AD54" s="99"/>
      <c r="AE54" s="99"/>
      <c r="AF54" s="99"/>
      <c r="AG54" s="126"/>
      <c r="AH54" s="126"/>
      <c r="AI54" s="126"/>
      <c r="AJ54" s="126"/>
      <c r="AK54" s="126"/>
      <c r="AL54" s="126"/>
      <c r="AM54" s="126"/>
      <c r="AN54" s="126"/>
    </row>
    <row r="55" spans="1:40" s="22" customFormat="1" ht="25.5" customHeight="1" x14ac:dyDescent="0.2">
      <c r="A55" s="70" t="s">
        <v>73</v>
      </c>
      <c r="B55" s="68" t="s">
        <v>74</v>
      </c>
      <c r="C55" s="68"/>
      <c r="D55" s="21"/>
      <c r="E55" s="21"/>
      <c r="F55" s="38"/>
      <c r="G55" s="38"/>
      <c r="H55" s="107"/>
      <c r="I55" s="99"/>
      <c r="J55" s="99"/>
      <c r="K55" s="99"/>
      <c r="L55" s="99"/>
      <c r="M55" s="99"/>
      <c r="N55" s="99"/>
      <c r="O55" s="99"/>
      <c r="P55" s="99"/>
      <c r="Q55" s="126"/>
      <c r="R55" s="126"/>
      <c r="S55" s="126"/>
      <c r="T55" s="126"/>
      <c r="U55" s="126"/>
      <c r="V55" s="126"/>
      <c r="W55" s="126"/>
      <c r="X55" s="126"/>
      <c r="Y55" s="99"/>
      <c r="Z55" s="99"/>
      <c r="AA55" s="99"/>
      <c r="AB55" s="99"/>
      <c r="AC55" s="99"/>
      <c r="AD55" s="99"/>
      <c r="AE55" s="99"/>
      <c r="AF55" s="99"/>
      <c r="AG55" s="126"/>
      <c r="AH55" s="126"/>
      <c r="AI55" s="126"/>
      <c r="AJ55" s="126"/>
      <c r="AK55" s="126"/>
      <c r="AL55" s="126"/>
      <c r="AM55" s="126"/>
      <c r="AN55" s="126"/>
    </row>
    <row r="56" spans="1:40" ht="25.5" customHeight="1" x14ac:dyDescent="0.2">
      <c r="A56" s="71" t="s">
        <v>75</v>
      </c>
      <c r="B56" s="72" t="s">
        <v>76</v>
      </c>
      <c r="C56" s="72"/>
      <c r="D56" s="28"/>
      <c r="E56" s="28"/>
      <c r="F56" s="40"/>
      <c r="G56" s="40"/>
      <c r="H56" s="110"/>
    </row>
    <row r="57" spans="1:40" s="22" customFormat="1" ht="24" x14ac:dyDescent="0.2">
      <c r="A57" s="35"/>
      <c r="B57" s="37" t="s">
        <v>77</v>
      </c>
      <c r="C57" s="37"/>
      <c r="D57" s="21">
        <v>6</v>
      </c>
      <c r="E57" s="21"/>
      <c r="F57" s="38"/>
      <c r="G57" s="38"/>
      <c r="H57" s="107">
        <v>5</v>
      </c>
      <c r="I57" s="99"/>
      <c r="J57" s="99"/>
      <c r="K57" s="99"/>
      <c r="L57" s="99"/>
      <c r="M57" s="99"/>
      <c r="N57" s="99">
        <v>1</v>
      </c>
      <c r="O57" s="99"/>
      <c r="P57" s="99"/>
      <c r="Q57" s="126"/>
      <c r="R57" s="126"/>
      <c r="S57" s="126"/>
      <c r="T57" s="126"/>
      <c r="U57" s="126"/>
      <c r="V57" s="126"/>
      <c r="W57" s="126"/>
      <c r="X57" s="126"/>
      <c r="Y57" s="99"/>
      <c r="Z57" s="99"/>
      <c r="AA57" s="99"/>
      <c r="AB57" s="99"/>
      <c r="AC57" s="99"/>
      <c r="AD57" s="99"/>
      <c r="AE57" s="99"/>
      <c r="AF57" s="99"/>
      <c r="AG57" s="126"/>
      <c r="AH57" s="126"/>
      <c r="AI57" s="126"/>
      <c r="AJ57" s="126"/>
      <c r="AK57" s="126">
        <v>1</v>
      </c>
      <c r="AL57" s="126"/>
      <c r="AM57" s="126"/>
      <c r="AN57" s="126"/>
    </row>
    <row r="58" spans="1:40" s="22" customFormat="1" ht="18" customHeight="1" x14ac:dyDescent="0.2">
      <c r="A58" s="36"/>
      <c r="B58" s="32" t="s">
        <v>78</v>
      </c>
      <c r="C58" s="32"/>
      <c r="D58" s="21">
        <v>5</v>
      </c>
      <c r="E58" s="21"/>
      <c r="F58" s="38"/>
      <c r="G58" s="38"/>
      <c r="H58" s="107">
        <v>3.4</v>
      </c>
      <c r="I58" s="99"/>
      <c r="J58" s="99"/>
      <c r="K58" s="99"/>
      <c r="L58" s="99"/>
      <c r="M58" s="99">
        <v>1</v>
      </c>
      <c r="N58" s="99"/>
      <c r="O58" s="99"/>
      <c r="P58" s="99"/>
      <c r="Q58" s="126"/>
      <c r="R58" s="126"/>
      <c r="S58" s="126"/>
      <c r="T58" s="126"/>
      <c r="U58" s="126"/>
      <c r="V58" s="126"/>
      <c r="W58" s="126"/>
      <c r="X58" s="126"/>
      <c r="Y58" s="99"/>
      <c r="Z58" s="99"/>
      <c r="AA58" s="99"/>
      <c r="AB58" s="99"/>
      <c r="AC58" s="99"/>
      <c r="AD58" s="99"/>
      <c r="AE58" s="99"/>
      <c r="AF58" s="99"/>
      <c r="AG58" s="126"/>
      <c r="AH58" s="126"/>
      <c r="AI58" s="126">
        <v>1</v>
      </c>
      <c r="AJ58" s="126">
        <v>1</v>
      </c>
      <c r="AK58" s="126"/>
      <c r="AL58" s="126"/>
      <c r="AM58" s="126"/>
      <c r="AN58" s="126"/>
    </row>
    <row r="59" spans="1:40" s="22" customFormat="1" ht="12.75" x14ac:dyDescent="0.2">
      <c r="A59" s="36"/>
      <c r="B59" s="33" t="s">
        <v>79</v>
      </c>
      <c r="C59" s="33"/>
      <c r="D59" s="21">
        <v>6.8</v>
      </c>
      <c r="E59" s="21"/>
      <c r="F59" s="38"/>
      <c r="G59" s="46"/>
      <c r="H59" s="111" t="s">
        <v>127</v>
      </c>
      <c r="I59" s="99"/>
      <c r="J59" s="99"/>
      <c r="K59" s="99"/>
      <c r="L59" s="99"/>
      <c r="M59" s="99"/>
      <c r="N59" s="99">
        <v>1</v>
      </c>
      <c r="O59" s="99"/>
      <c r="P59" s="99">
        <v>1</v>
      </c>
      <c r="Q59" s="126"/>
      <c r="R59" s="126"/>
      <c r="S59" s="126"/>
      <c r="T59" s="126"/>
      <c r="U59" s="126"/>
      <c r="V59" s="126"/>
      <c r="W59" s="126"/>
      <c r="X59" s="126"/>
      <c r="Y59" s="99"/>
      <c r="Z59" s="99"/>
      <c r="AA59" s="99"/>
      <c r="AB59" s="99"/>
      <c r="AC59" s="99"/>
      <c r="AD59" s="99"/>
      <c r="AE59" s="99"/>
      <c r="AF59" s="99"/>
      <c r="AG59" s="126"/>
      <c r="AH59" s="126"/>
      <c r="AI59" s="126">
        <v>1</v>
      </c>
      <c r="AJ59" s="126">
        <v>1</v>
      </c>
      <c r="AK59" s="126">
        <v>1</v>
      </c>
      <c r="AL59" s="126"/>
      <c r="AM59" s="126">
        <v>1</v>
      </c>
      <c r="AN59" s="126"/>
    </row>
    <row r="60" spans="1:40" s="24" customFormat="1" ht="12.75" x14ac:dyDescent="0.2">
      <c r="A60" s="36"/>
      <c r="B60" s="33" t="s">
        <v>80</v>
      </c>
      <c r="C60" s="33"/>
      <c r="D60" s="21"/>
      <c r="E60" s="21"/>
      <c r="F60" s="38"/>
      <c r="G60" s="38">
        <v>6</v>
      </c>
      <c r="H60" s="107"/>
      <c r="I60" s="121"/>
      <c r="J60" s="121"/>
      <c r="K60" s="121"/>
      <c r="L60" s="121"/>
      <c r="M60" s="121"/>
      <c r="N60" s="121"/>
      <c r="O60" s="121"/>
      <c r="P60" s="121"/>
      <c r="Q60" s="127"/>
      <c r="R60" s="127"/>
      <c r="S60" s="127"/>
      <c r="T60" s="127"/>
      <c r="U60" s="127"/>
      <c r="V60" s="127"/>
      <c r="W60" s="127"/>
      <c r="X60" s="127"/>
      <c r="Y60" s="121"/>
      <c r="Z60" s="121"/>
      <c r="AA60" s="121"/>
      <c r="AB60" s="121"/>
      <c r="AC60" s="121"/>
      <c r="AD60" s="121">
        <v>1</v>
      </c>
      <c r="AE60" s="121"/>
      <c r="AF60" s="121"/>
      <c r="AG60" s="127"/>
      <c r="AH60" s="127"/>
      <c r="AI60" s="127"/>
      <c r="AJ60" s="127"/>
      <c r="AK60" s="127"/>
      <c r="AL60" s="127"/>
      <c r="AM60" s="127"/>
      <c r="AN60" s="127"/>
    </row>
    <row r="61" spans="1:40" s="22" customFormat="1" ht="24" x14ac:dyDescent="0.2">
      <c r="A61" s="6"/>
      <c r="B61" s="14" t="s">
        <v>53</v>
      </c>
      <c r="C61" s="14"/>
      <c r="D61" s="13"/>
      <c r="E61" s="13"/>
      <c r="F61" s="38"/>
      <c r="G61" s="38"/>
      <c r="H61" s="109"/>
      <c r="I61" s="99"/>
      <c r="J61" s="99"/>
      <c r="K61" s="99"/>
      <c r="L61" s="99"/>
      <c r="M61" s="99"/>
      <c r="N61" s="99"/>
      <c r="O61" s="99"/>
      <c r="P61" s="99"/>
      <c r="Q61" s="126"/>
      <c r="R61" s="126"/>
      <c r="S61" s="126"/>
      <c r="T61" s="126"/>
      <c r="U61" s="126"/>
      <c r="V61" s="126"/>
      <c r="W61" s="126"/>
      <c r="X61" s="126"/>
      <c r="Y61" s="99"/>
      <c r="Z61" s="99"/>
      <c r="AA61" s="99"/>
      <c r="AB61" s="99"/>
      <c r="AC61" s="99"/>
      <c r="AD61" s="99"/>
      <c r="AE61" s="99"/>
      <c r="AF61" s="99"/>
      <c r="AG61" s="126"/>
      <c r="AH61" s="126"/>
      <c r="AI61" s="126"/>
      <c r="AJ61" s="126"/>
      <c r="AK61" s="126"/>
      <c r="AL61" s="126"/>
      <c r="AM61" s="126"/>
      <c r="AN61" s="126"/>
    </row>
    <row r="62" spans="1:40" s="22" customFormat="1" ht="38.25" customHeight="1" x14ac:dyDescent="0.2">
      <c r="A62" s="70" t="s">
        <v>33</v>
      </c>
      <c r="B62" s="68" t="s">
        <v>84</v>
      </c>
      <c r="C62" s="68"/>
      <c r="D62" s="21"/>
      <c r="E62" s="21"/>
      <c r="F62" s="38"/>
      <c r="G62" s="38"/>
      <c r="H62" s="107"/>
      <c r="I62" s="99"/>
      <c r="J62" s="99"/>
      <c r="K62" s="99"/>
      <c r="L62" s="99"/>
      <c r="M62" s="99"/>
      <c r="N62" s="99"/>
      <c r="O62" s="99"/>
      <c r="P62" s="99"/>
      <c r="Q62" s="126"/>
      <c r="R62" s="126"/>
      <c r="S62" s="126"/>
      <c r="T62" s="126"/>
      <c r="U62" s="126"/>
      <c r="V62" s="126"/>
      <c r="W62" s="126"/>
      <c r="X62" s="126"/>
      <c r="Y62" s="99"/>
      <c r="Z62" s="99"/>
      <c r="AA62" s="99"/>
      <c r="AB62" s="99"/>
      <c r="AC62" s="99"/>
      <c r="AD62" s="99"/>
      <c r="AE62" s="99"/>
      <c r="AF62" s="99"/>
      <c r="AG62" s="126"/>
      <c r="AH62" s="126"/>
      <c r="AI62" s="126"/>
      <c r="AJ62" s="126"/>
      <c r="AK62" s="126"/>
      <c r="AL62" s="126"/>
      <c r="AM62" s="126"/>
      <c r="AN62" s="126"/>
    </row>
    <row r="63" spans="1:40" ht="27.75" customHeight="1" x14ac:dyDescent="0.2">
      <c r="A63" s="27"/>
      <c r="B63" s="33" t="s">
        <v>85</v>
      </c>
      <c r="C63" s="33"/>
      <c r="D63" s="21"/>
      <c r="E63" s="21"/>
      <c r="F63" s="38"/>
      <c r="G63" s="38">
        <v>7</v>
      </c>
      <c r="H63" s="107" t="s">
        <v>62</v>
      </c>
      <c r="AE63" s="92">
        <v>1</v>
      </c>
      <c r="AI63" s="126">
        <v>1</v>
      </c>
      <c r="AJ63" s="126">
        <v>1</v>
      </c>
      <c r="AK63" s="126">
        <v>1</v>
      </c>
      <c r="AL63" s="126">
        <v>1</v>
      </c>
    </row>
    <row r="64" spans="1:40" s="22" customFormat="1" ht="25.5" x14ac:dyDescent="0.2">
      <c r="A64" s="36"/>
      <c r="B64" s="33" t="s">
        <v>86</v>
      </c>
      <c r="C64" s="33"/>
      <c r="D64" s="21">
        <v>4.8</v>
      </c>
      <c r="E64" s="21"/>
      <c r="F64" s="38"/>
      <c r="G64" s="38"/>
      <c r="H64" s="107" t="s">
        <v>104</v>
      </c>
      <c r="I64" s="99"/>
      <c r="J64" s="99"/>
      <c r="K64" s="99"/>
      <c r="L64" s="99">
        <v>1</v>
      </c>
      <c r="M64" s="99"/>
      <c r="N64" s="99"/>
      <c r="O64" s="99"/>
      <c r="P64" s="99">
        <v>1</v>
      </c>
      <c r="Q64" s="126"/>
      <c r="R64" s="126"/>
      <c r="S64" s="126"/>
      <c r="T64" s="126"/>
      <c r="U64" s="126"/>
      <c r="V64" s="126"/>
      <c r="W64" s="126"/>
      <c r="X64" s="126"/>
      <c r="Y64" s="99"/>
      <c r="Z64" s="99"/>
      <c r="AA64" s="99"/>
      <c r="AB64" s="99"/>
      <c r="AC64" s="99"/>
      <c r="AD64" s="99"/>
      <c r="AE64" s="99"/>
      <c r="AF64" s="99"/>
      <c r="AG64" s="126"/>
      <c r="AH64" s="126"/>
      <c r="AI64" s="126">
        <v>1</v>
      </c>
      <c r="AJ64" s="126"/>
      <c r="AK64" s="126">
        <v>1</v>
      </c>
      <c r="AL64" s="126">
        <v>1</v>
      </c>
      <c r="AM64" s="126">
        <v>1</v>
      </c>
      <c r="AN64" s="126"/>
    </row>
    <row r="65" spans="1:40" s="24" customFormat="1" ht="25.5" x14ac:dyDescent="0.2">
      <c r="A65" s="31"/>
      <c r="B65" s="33" t="s">
        <v>87</v>
      </c>
      <c r="C65" s="33"/>
      <c r="D65" s="21">
        <v>4</v>
      </c>
      <c r="E65" s="21"/>
      <c r="F65" s="38"/>
      <c r="G65" s="38"/>
      <c r="H65" s="107">
        <v>3</v>
      </c>
      <c r="I65" s="121"/>
      <c r="J65" s="121"/>
      <c r="K65" s="121"/>
      <c r="L65" s="121">
        <v>1</v>
      </c>
      <c r="M65" s="121"/>
      <c r="N65" s="121"/>
      <c r="O65" s="121"/>
      <c r="P65" s="121"/>
      <c r="Q65" s="127"/>
      <c r="R65" s="127"/>
      <c r="S65" s="127"/>
      <c r="T65" s="127"/>
      <c r="U65" s="127"/>
      <c r="V65" s="127"/>
      <c r="W65" s="127"/>
      <c r="X65" s="127"/>
      <c r="Y65" s="121"/>
      <c r="Z65" s="121"/>
      <c r="AA65" s="121"/>
      <c r="AB65" s="121"/>
      <c r="AC65" s="121"/>
      <c r="AD65" s="121"/>
      <c r="AE65" s="121"/>
      <c r="AF65" s="121"/>
      <c r="AG65" s="127"/>
      <c r="AH65" s="127"/>
      <c r="AI65" s="127">
        <v>1</v>
      </c>
      <c r="AJ65" s="127"/>
      <c r="AK65" s="127"/>
      <c r="AL65" s="127"/>
      <c r="AM65" s="127"/>
      <c r="AN65" s="127"/>
    </row>
    <row r="66" spans="1:40" s="24" customFormat="1" ht="24" x14ac:dyDescent="0.2">
      <c r="A66" s="13"/>
      <c r="B66" s="14" t="s">
        <v>53</v>
      </c>
      <c r="C66" s="14"/>
      <c r="D66" s="13"/>
      <c r="E66" s="13"/>
      <c r="F66" s="38"/>
      <c r="G66" s="38"/>
      <c r="H66" s="109"/>
      <c r="I66" s="121"/>
      <c r="J66" s="121"/>
      <c r="K66" s="121"/>
      <c r="L66" s="121"/>
      <c r="M66" s="121"/>
      <c r="N66" s="121"/>
      <c r="O66" s="121"/>
      <c r="P66" s="121"/>
      <c r="Q66" s="127"/>
      <c r="R66" s="127"/>
      <c r="S66" s="127"/>
      <c r="T66" s="127"/>
      <c r="U66" s="127"/>
      <c r="V66" s="127"/>
      <c r="W66" s="127"/>
      <c r="X66" s="127"/>
      <c r="Y66" s="121"/>
      <c r="Z66" s="121"/>
      <c r="AA66" s="121"/>
      <c r="AB66" s="121"/>
      <c r="AC66" s="121"/>
      <c r="AD66" s="121"/>
      <c r="AE66" s="121"/>
      <c r="AF66" s="121"/>
      <c r="AG66" s="127"/>
      <c r="AH66" s="127"/>
      <c r="AI66" s="127"/>
      <c r="AJ66" s="127"/>
      <c r="AK66" s="127"/>
      <c r="AL66" s="127"/>
      <c r="AM66" s="127"/>
      <c r="AN66" s="127"/>
    </row>
    <row r="67" spans="1:40" s="3" customFormat="1" ht="25.5" x14ac:dyDescent="0.2">
      <c r="A67" s="69" t="s">
        <v>90</v>
      </c>
      <c r="B67" s="68" t="s">
        <v>91</v>
      </c>
      <c r="C67" s="68"/>
      <c r="D67" s="13"/>
      <c r="E67" s="13"/>
      <c r="F67" s="38"/>
      <c r="G67" s="38"/>
      <c r="H67" s="109"/>
      <c r="I67" s="117"/>
      <c r="J67" s="117"/>
      <c r="K67" s="117"/>
      <c r="L67" s="117"/>
      <c r="M67" s="117"/>
      <c r="N67" s="117"/>
      <c r="O67" s="117"/>
      <c r="P67" s="117"/>
      <c r="Q67" s="127"/>
      <c r="R67" s="127"/>
      <c r="S67" s="127"/>
      <c r="T67" s="127"/>
      <c r="U67" s="127"/>
      <c r="V67" s="127"/>
      <c r="W67" s="127"/>
      <c r="X67" s="127"/>
      <c r="Y67" s="117"/>
      <c r="Z67" s="117"/>
      <c r="AA67" s="117"/>
      <c r="AB67" s="117"/>
      <c r="AC67" s="117"/>
      <c r="AD67" s="117"/>
      <c r="AE67" s="117"/>
      <c r="AF67" s="117"/>
      <c r="AG67" s="127"/>
      <c r="AH67" s="127"/>
      <c r="AI67" s="127"/>
      <c r="AJ67" s="127"/>
      <c r="AK67" s="127"/>
      <c r="AL67" s="127"/>
      <c r="AM67" s="127"/>
      <c r="AN67" s="127"/>
    </row>
    <row r="68" spans="1:40" s="3" customFormat="1" ht="25.5" x14ac:dyDescent="0.2">
      <c r="A68" s="7"/>
      <c r="B68" s="16" t="s">
        <v>92</v>
      </c>
      <c r="C68" s="16"/>
      <c r="D68" s="13"/>
      <c r="E68" s="13"/>
      <c r="F68" s="38"/>
      <c r="G68" s="38">
        <v>5</v>
      </c>
      <c r="H68" s="109">
        <v>4</v>
      </c>
      <c r="I68" s="117"/>
      <c r="J68" s="117"/>
      <c r="K68" s="117"/>
      <c r="L68" s="117"/>
      <c r="M68" s="117"/>
      <c r="N68" s="117"/>
      <c r="O68" s="117"/>
      <c r="P68" s="117"/>
      <c r="Q68" s="127"/>
      <c r="R68" s="127"/>
      <c r="S68" s="127"/>
      <c r="T68" s="127"/>
      <c r="U68" s="127"/>
      <c r="V68" s="127"/>
      <c r="W68" s="127"/>
      <c r="X68" s="127"/>
      <c r="Y68" s="117"/>
      <c r="Z68" s="117"/>
      <c r="AA68" s="117"/>
      <c r="AB68" s="117"/>
      <c r="AC68" s="117">
        <v>1</v>
      </c>
      <c r="AD68" s="117"/>
      <c r="AE68" s="117"/>
      <c r="AF68" s="117"/>
      <c r="AG68" s="127"/>
      <c r="AH68" s="127"/>
      <c r="AI68" s="127"/>
      <c r="AJ68" s="127">
        <v>1</v>
      </c>
      <c r="AK68" s="127"/>
      <c r="AL68" s="127"/>
      <c r="AM68" s="127"/>
      <c r="AN68" s="127"/>
    </row>
    <row r="69" spans="1:40" s="3" customFormat="1" ht="25.5" x14ac:dyDescent="0.2">
      <c r="A69" s="7"/>
      <c r="B69" s="5" t="s">
        <v>93</v>
      </c>
      <c r="C69" s="5"/>
      <c r="D69" s="13">
        <v>6</v>
      </c>
      <c r="E69" s="13"/>
      <c r="F69" s="38"/>
      <c r="G69" s="38"/>
      <c r="H69" s="109">
        <v>5</v>
      </c>
      <c r="I69" s="117"/>
      <c r="J69" s="117"/>
      <c r="K69" s="117"/>
      <c r="L69" s="117"/>
      <c r="M69" s="117"/>
      <c r="N69" s="117">
        <v>1</v>
      </c>
      <c r="O69" s="117"/>
      <c r="P69" s="117"/>
      <c r="Q69" s="127"/>
      <c r="R69" s="127"/>
      <c r="S69" s="127"/>
      <c r="T69" s="127"/>
      <c r="U69" s="127"/>
      <c r="V69" s="127"/>
      <c r="W69" s="127"/>
      <c r="X69" s="127"/>
      <c r="Y69" s="117"/>
      <c r="Z69" s="117"/>
      <c r="AA69" s="117"/>
      <c r="AB69" s="117"/>
      <c r="AC69" s="117"/>
      <c r="AD69" s="117"/>
      <c r="AE69" s="117"/>
      <c r="AF69" s="117"/>
      <c r="AG69" s="127"/>
      <c r="AH69" s="127"/>
      <c r="AI69" s="127"/>
      <c r="AJ69" s="127"/>
      <c r="AK69" s="127">
        <v>1</v>
      </c>
      <c r="AL69" s="127"/>
      <c r="AM69" s="127"/>
      <c r="AN69" s="127"/>
    </row>
    <row r="70" spans="1:40" s="3" customFormat="1" ht="24" x14ac:dyDescent="0.2">
      <c r="A70" s="7"/>
      <c r="B70" s="14" t="s">
        <v>53</v>
      </c>
      <c r="C70" s="14"/>
      <c r="D70" s="13"/>
      <c r="E70" s="13"/>
      <c r="F70" s="38"/>
      <c r="G70" s="38"/>
      <c r="H70" s="109"/>
      <c r="I70" s="117"/>
      <c r="J70" s="117"/>
      <c r="K70" s="117"/>
      <c r="L70" s="117"/>
      <c r="M70" s="117"/>
      <c r="N70" s="117"/>
      <c r="O70" s="117"/>
      <c r="P70" s="117"/>
      <c r="Q70" s="127"/>
      <c r="R70" s="127"/>
      <c r="S70" s="127"/>
      <c r="T70" s="127"/>
      <c r="U70" s="127"/>
      <c r="V70" s="127"/>
      <c r="W70" s="127"/>
      <c r="X70" s="127"/>
      <c r="Y70" s="117"/>
      <c r="Z70" s="117"/>
      <c r="AA70" s="117"/>
      <c r="AB70" s="117"/>
      <c r="AC70" s="117"/>
      <c r="AD70" s="117"/>
      <c r="AE70" s="117"/>
      <c r="AF70" s="117"/>
      <c r="AG70" s="127"/>
      <c r="AH70" s="127"/>
      <c r="AI70" s="127"/>
      <c r="AJ70" s="127"/>
      <c r="AK70" s="127"/>
      <c r="AL70" s="127"/>
      <c r="AM70" s="127"/>
      <c r="AN70" s="127"/>
    </row>
    <row r="71" spans="1:40" s="3" customFormat="1" ht="12.75" x14ac:dyDescent="0.2">
      <c r="A71" s="78" t="s">
        <v>178</v>
      </c>
      <c r="B71" s="77" t="s">
        <v>37</v>
      </c>
      <c r="C71" s="77"/>
      <c r="D71" s="13"/>
      <c r="E71" s="13"/>
      <c r="F71" s="38"/>
      <c r="G71" s="38"/>
      <c r="H71" s="109"/>
      <c r="I71" s="117"/>
      <c r="J71" s="117"/>
      <c r="K71" s="117"/>
      <c r="L71" s="117"/>
      <c r="M71" s="117"/>
      <c r="N71" s="117"/>
      <c r="O71" s="117"/>
      <c r="P71" s="117"/>
      <c r="Q71" s="127"/>
      <c r="R71" s="127"/>
      <c r="S71" s="127"/>
      <c r="T71" s="127"/>
      <c r="U71" s="127"/>
      <c r="V71" s="127"/>
      <c r="W71" s="127"/>
      <c r="X71" s="127"/>
      <c r="Y71" s="117"/>
      <c r="Z71" s="117"/>
      <c r="AA71" s="117"/>
      <c r="AB71" s="117"/>
      <c r="AC71" s="117"/>
      <c r="AD71" s="117"/>
      <c r="AE71" s="117"/>
      <c r="AF71" s="117"/>
      <c r="AG71" s="127"/>
      <c r="AH71" s="127"/>
      <c r="AI71" s="127"/>
      <c r="AJ71" s="127"/>
      <c r="AK71" s="127"/>
      <c r="AL71" s="127"/>
      <c r="AM71" s="127"/>
      <c r="AN71" s="127"/>
    </row>
    <row r="72" spans="1:40" s="3" customFormat="1" ht="12.75" x14ac:dyDescent="0.2">
      <c r="A72" s="78" t="s">
        <v>179</v>
      </c>
      <c r="B72" s="77" t="s">
        <v>180</v>
      </c>
      <c r="C72" s="77"/>
      <c r="D72" s="13"/>
      <c r="E72" s="13"/>
      <c r="F72" s="38"/>
      <c r="G72" s="38"/>
      <c r="H72" s="109"/>
      <c r="I72" s="117"/>
      <c r="J72" s="117"/>
      <c r="K72" s="117"/>
      <c r="L72" s="117"/>
      <c r="M72" s="117"/>
      <c r="N72" s="117"/>
      <c r="O72" s="117"/>
      <c r="P72" s="117"/>
      <c r="Q72" s="127"/>
      <c r="R72" s="127"/>
      <c r="S72" s="127"/>
      <c r="T72" s="127"/>
      <c r="U72" s="127"/>
      <c r="V72" s="127"/>
      <c r="W72" s="127"/>
      <c r="X72" s="127"/>
      <c r="Y72" s="117"/>
      <c r="Z72" s="117"/>
      <c r="AA72" s="117"/>
      <c r="AB72" s="117"/>
      <c r="AC72" s="117"/>
      <c r="AD72" s="117"/>
      <c r="AE72" s="117"/>
      <c r="AF72" s="117"/>
      <c r="AG72" s="127"/>
      <c r="AH72" s="127"/>
      <c r="AI72" s="127"/>
      <c r="AJ72" s="127"/>
      <c r="AK72" s="127"/>
      <c r="AL72" s="127"/>
      <c r="AM72" s="127"/>
      <c r="AN72" s="127"/>
    </row>
    <row r="73" spans="1:40" s="3" customFormat="1" ht="25.5" x14ac:dyDescent="0.2">
      <c r="A73" s="67" t="s">
        <v>34</v>
      </c>
      <c r="B73" s="68" t="s">
        <v>96</v>
      </c>
      <c r="C73" s="68"/>
      <c r="D73" s="21"/>
      <c r="E73" s="21"/>
      <c r="F73" s="38"/>
      <c r="G73" s="38"/>
      <c r="H73" s="107"/>
      <c r="I73" s="117"/>
      <c r="J73" s="117"/>
      <c r="K73" s="117"/>
      <c r="L73" s="117"/>
      <c r="M73" s="117"/>
      <c r="N73" s="117"/>
      <c r="O73" s="117"/>
      <c r="P73" s="117"/>
      <c r="Q73" s="127"/>
      <c r="R73" s="127"/>
      <c r="S73" s="127"/>
      <c r="T73" s="127"/>
      <c r="U73" s="127"/>
      <c r="V73" s="127"/>
      <c r="W73" s="127"/>
      <c r="X73" s="127"/>
      <c r="Y73" s="117"/>
      <c r="Z73" s="117"/>
      <c r="AA73" s="117"/>
      <c r="AB73" s="117"/>
      <c r="AC73" s="117"/>
      <c r="AD73" s="117"/>
      <c r="AE73" s="117"/>
      <c r="AF73" s="117"/>
      <c r="AG73" s="127"/>
      <c r="AH73" s="127"/>
      <c r="AI73" s="127"/>
      <c r="AJ73" s="127"/>
      <c r="AK73" s="127"/>
      <c r="AL73" s="127"/>
      <c r="AM73" s="127"/>
      <c r="AN73" s="127"/>
    </row>
    <row r="74" spans="1:40" s="3" customFormat="1" ht="25.5" x14ac:dyDescent="0.2">
      <c r="A74" s="67" t="s">
        <v>35</v>
      </c>
      <c r="B74" s="68" t="s">
        <v>96</v>
      </c>
      <c r="C74" s="68"/>
      <c r="D74" s="38"/>
      <c r="E74" s="38"/>
      <c r="F74" s="38"/>
      <c r="G74" s="38"/>
      <c r="H74" s="109"/>
      <c r="I74" s="117"/>
      <c r="J74" s="117"/>
      <c r="K74" s="117"/>
      <c r="L74" s="117"/>
      <c r="M74" s="117"/>
      <c r="N74" s="117"/>
      <c r="O74" s="117"/>
      <c r="P74" s="117"/>
      <c r="Q74" s="127"/>
      <c r="R74" s="127"/>
      <c r="S74" s="127"/>
      <c r="T74" s="127"/>
      <c r="U74" s="127"/>
      <c r="V74" s="127"/>
      <c r="W74" s="127"/>
      <c r="X74" s="127"/>
      <c r="Y74" s="117"/>
      <c r="Z74" s="117"/>
      <c r="AA74" s="117"/>
      <c r="AB74" s="117"/>
      <c r="AC74" s="117"/>
      <c r="AD74" s="117"/>
      <c r="AE74" s="117"/>
      <c r="AF74" s="117"/>
      <c r="AG74" s="127"/>
      <c r="AH74" s="127"/>
      <c r="AI74" s="127"/>
      <c r="AJ74" s="127"/>
      <c r="AK74" s="127"/>
      <c r="AL74" s="127"/>
      <c r="AM74" s="127"/>
      <c r="AN74" s="127"/>
    </row>
    <row r="75" spans="1:40" s="24" customFormat="1" ht="25.5" x14ac:dyDescent="0.2">
      <c r="A75" s="39"/>
      <c r="B75" s="39" t="s">
        <v>96</v>
      </c>
      <c r="C75" s="39"/>
      <c r="D75" s="38"/>
      <c r="E75" s="38">
        <v>8</v>
      </c>
      <c r="F75" s="38"/>
      <c r="G75" s="38">
        <v>8</v>
      </c>
      <c r="H75" s="107">
        <v>7</v>
      </c>
      <c r="I75" s="121"/>
      <c r="J75" s="121"/>
      <c r="K75" s="121"/>
      <c r="L75" s="121"/>
      <c r="M75" s="121"/>
      <c r="N75" s="121"/>
      <c r="O75" s="121"/>
      <c r="P75" s="121"/>
      <c r="Q75" s="127"/>
      <c r="R75" s="127"/>
      <c r="S75" s="127"/>
      <c r="T75" s="127"/>
      <c r="U75" s="127"/>
      <c r="V75" s="127"/>
      <c r="W75" s="127"/>
      <c r="X75" s="127"/>
      <c r="Y75" s="121"/>
      <c r="Z75" s="121"/>
      <c r="AA75" s="121"/>
      <c r="AB75" s="121"/>
      <c r="AC75" s="121"/>
      <c r="AD75" s="121"/>
      <c r="AE75" s="121"/>
      <c r="AF75" s="121">
        <v>1</v>
      </c>
      <c r="AG75" s="127"/>
      <c r="AH75" s="127"/>
      <c r="AI75" s="127"/>
      <c r="AJ75" s="127"/>
      <c r="AK75" s="127"/>
      <c r="AL75" s="127"/>
      <c r="AM75" s="127">
        <v>1</v>
      </c>
      <c r="AN75" s="127"/>
    </row>
    <row r="76" spans="1:40" s="22" customFormat="1" ht="25.5" x14ac:dyDescent="0.2">
      <c r="A76" s="36"/>
      <c r="B76" s="33" t="s">
        <v>47</v>
      </c>
      <c r="C76" s="33"/>
      <c r="D76" s="21"/>
      <c r="E76" s="21"/>
      <c r="F76" s="38"/>
      <c r="G76" s="38">
        <v>6</v>
      </c>
      <c r="H76" s="107"/>
      <c r="I76" s="99"/>
      <c r="J76" s="99"/>
      <c r="K76" s="99"/>
      <c r="L76" s="99"/>
      <c r="M76" s="99"/>
      <c r="N76" s="99"/>
      <c r="O76" s="99"/>
      <c r="P76" s="99"/>
      <c r="Q76" s="126"/>
      <c r="R76" s="126"/>
      <c r="S76" s="126"/>
      <c r="T76" s="126"/>
      <c r="U76" s="126"/>
      <c r="V76" s="126"/>
      <c r="W76" s="126"/>
      <c r="X76" s="126"/>
      <c r="Y76" s="99"/>
      <c r="Z76" s="99"/>
      <c r="AA76" s="99"/>
      <c r="AB76" s="99"/>
      <c r="AC76" s="99"/>
      <c r="AD76" s="99">
        <v>1</v>
      </c>
      <c r="AE76" s="99"/>
      <c r="AF76" s="99"/>
      <c r="AG76" s="126"/>
      <c r="AH76" s="126"/>
      <c r="AI76" s="126"/>
      <c r="AJ76" s="126"/>
      <c r="AK76" s="126"/>
      <c r="AL76" s="126"/>
      <c r="AM76" s="126"/>
      <c r="AN76" s="126"/>
    </row>
    <row r="77" spans="1:40" s="22" customFormat="1" ht="25.5" x14ac:dyDescent="0.2">
      <c r="A77" s="7"/>
      <c r="B77" s="5" t="s">
        <v>32</v>
      </c>
      <c r="C77" s="5"/>
      <c r="D77" s="13"/>
      <c r="E77" s="13"/>
      <c r="F77" s="38"/>
      <c r="G77" s="38">
        <v>6</v>
      </c>
      <c r="H77" s="109"/>
      <c r="I77" s="99"/>
      <c r="J77" s="99"/>
      <c r="K77" s="99"/>
      <c r="L77" s="99"/>
      <c r="M77" s="99"/>
      <c r="N77" s="99"/>
      <c r="O77" s="99"/>
      <c r="P77" s="99"/>
      <c r="Q77" s="126"/>
      <c r="R77" s="126"/>
      <c r="S77" s="126"/>
      <c r="T77" s="126"/>
      <c r="U77" s="126"/>
      <c r="V77" s="126"/>
      <c r="W77" s="126"/>
      <c r="X77" s="126"/>
      <c r="Y77" s="99"/>
      <c r="Z77" s="99"/>
      <c r="AA77" s="99"/>
      <c r="AB77" s="99"/>
      <c r="AC77" s="99"/>
      <c r="AD77" s="99">
        <v>1</v>
      </c>
      <c r="AE77" s="99"/>
      <c r="AF77" s="99"/>
      <c r="AG77" s="126"/>
      <c r="AH77" s="126"/>
      <c r="AI77" s="126"/>
      <c r="AJ77" s="126"/>
      <c r="AK77" s="126"/>
      <c r="AL77" s="126"/>
      <c r="AM77" s="126"/>
      <c r="AN77" s="126"/>
    </row>
    <row r="78" spans="1:40" ht="27.75" customHeight="1" x14ac:dyDescent="0.2">
      <c r="A78" s="7"/>
      <c r="B78" s="14" t="s">
        <v>101</v>
      </c>
      <c r="C78" s="14"/>
      <c r="D78" s="13"/>
      <c r="E78" s="13"/>
      <c r="F78" s="38"/>
      <c r="G78" s="38"/>
      <c r="H78" s="109"/>
    </row>
    <row r="79" spans="1:40" ht="13.5" customHeight="1" x14ac:dyDescent="0.2">
      <c r="A79" s="78" t="s">
        <v>179</v>
      </c>
      <c r="B79" s="77" t="s">
        <v>180</v>
      </c>
      <c r="C79" s="77"/>
      <c r="D79" s="13"/>
      <c r="E79" s="13"/>
      <c r="F79" s="38"/>
      <c r="G79" s="38"/>
      <c r="H79" s="109"/>
    </row>
    <row r="80" spans="1:40" s="81" customFormat="1" ht="17.25" customHeight="1" x14ac:dyDescent="0.2">
      <c r="A80" s="368" t="s">
        <v>177</v>
      </c>
      <c r="B80" s="368"/>
      <c r="C80" s="368"/>
      <c r="D80" s="80"/>
      <c r="E80" s="80"/>
      <c r="F80" s="80"/>
      <c r="G80" s="80"/>
      <c r="H80" s="112"/>
      <c r="I80" s="122"/>
      <c r="J80" s="122"/>
      <c r="K80" s="122"/>
      <c r="L80" s="122"/>
      <c r="M80" s="122"/>
      <c r="N80" s="122"/>
      <c r="O80" s="122"/>
      <c r="P80" s="122"/>
      <c r="Q80" s="126"/>
      <c r="R80" s="126"/>
      <c r="S80" s="126"/>
      <c r="T80" s="126"/>
      <c r="U80" s="126"/>
      <c r="V80" s="126"/>
      <c r="W80" s="126"/>
      <c r="X80" s="126"/>
      <c r="Y80" s="122"/>
      <c r="Z80" s="122"/>
      <c r="AA80" s="122"/>
      <c r="AB80" s="122"/>
      <c r="AC80" s="122"/>
      <c r="AD80" s="122"/>
      <c r="AE80" s="122"/>
      <c r="AF80" s="122"/>
      <c r="AG80" s="126"/>
      <c r="AH80" s="126"/>
      <c r="AI80" s="126"/>
      <c r="AJ80" s="126"/>
      <c r="AK80" s="126"/>
      <c r="AL80" s="126"/>
      <c r="AM80" s="126"/>
      <c r="AN80" s="126"/>
    </row>
    <row r="81" spans="1:40" s="22" customFormat="1" ht="17.25" customHeight="1" x14ac:dyDescent="0.2">
      <c r="A81" s="60" t="s">
        <v>154</v>
      </c>
      <c r="B81" s="62" t="s">
        <v>115</v>
      </c>
      <c r="C81" s="62"/>
      <c r="D81" s="21">
        <v>4</v>
      </c>
      <c r="E81" s="21"/>
      <c r="F81" s="38"/>
      <c r="G81" s="38"/>
      <c r="H81" s="107">
        <v>3</v>
      </c>
      <c r="I81" s="99"/>
      <c r="J81" s="99"/>
      <c r="K81" s="99"/>
      <c r="L81" s="99">
        <v>1</v>
      </c>
      <c r="M81" s="99"/>
      <c r="N81" s="99"/>
      <c r="O81" s="99"/>
      <c r="P81" s="99"/>
      <c r="Q81" s="126"/>
      <c r="R81" s="126"/>
      <c r="S81" s="126"/>
      <c r="T81" s="126"/>
      <c r="U81" s="126"/>
      <c r="V81" s="126"/>
      <c r="W81" s="126"/>
      <c r="X81" s="126"/>
      <c r="Y81" s="99"/>
      <c r="Z81" s="99"/>
      <c r="AA81" s="99"/>
      <c r="AB81" s="99"/>
      <c r="AC81" s="99"/>
      <c r="AD81" s="99"/>
      <c r="AE81" s="99"/>
      <c r="AF81" s="99"/>
      <c r="AG81" s="126"/>
      <c r="AH81" s="126"/>
      <c r="AI81" s="126">
        <v>1</v>
      </c>
      <c r="AJ81" s="126"/>
      <c r="AK81" s="126"/>
      <c r="AL81" s="126"/>
      <c r="AM81" s="126"/>
      <c r="AN81" s="126"/>
    </row>
    <row r="82" spans="1:40" ht="26.25" customHeight="1" x14ac:dyDescent="0.2">
      <c r="A82" s="69" t="s">
        <v>66</v>
      </c>
      <c r="B82" s="68" t="s">
        <v>67</v>
      </c>
      <c r="C82" s="14"/>
      <c r="D82" s="13"/>
      <c r="E82" s="13"/>
      <c r="F82" s="38"/>
      <c r="G82" s="38"/>
      <c r="H82" s="109"/>
    </row>
    <row r="83" spans="1:40" s="22" customFormat="1" ht="25.5" x14ac:dyDescent="0.2">
      <c r="A83" s="34"/>
      <c r="B83" s="23" t="s">
        <v>69</v>
      </c>
      <c r="C83" s="23"/>
      <c r="D83" s="21"/>
      <c r="E83" s="21"/>
      <c r="F83" s="38"/>
      <c r="G83" s="38">
        <v>5</v>
      </c>
      <c r="H83" s="107"/>
      <c r="I83" s="99"/>
      <c r="J83" s="99"/>
      <c r="K83" s="99"/>
      <c r="L83" s="99"/>
      <c r="M83" s="99"/>
      <c r="N83" s="99"/>
      <c r="O83" s="99"/>
      <c r="P83" s="99"/>
      <c r="Q83" s="126"/>
      <c r="R83" s="126"/>
      <c r="S83" s="126"/>
      <c r="T83" s="126"/>
      <c r="U83" s="126"/>
      <c r="V83" s="126"/>
      <c r="W83" s="126"/>
      <c r="X83" s="126"/>
      <c r="Y83" s="99"/>
      <c r="Z83" s="99"/>
      <c r="AA83" s="99"/>
      <c r="AB83" s="99"/>
      <c r="AC83" s="99">
        <v>1</v>
      </c>
      <c r="AD83" s="99"/>
      <c r="AE83" s="99"/>
      <c r="AF83" s="99"/>
      <c r="AG83" s="126"/>
      <c r="AH83" s="126"/>
      <c r="AI83" s="126"/>
      <c r="AJ83" s="126"/>
      <c r="AK83" s="126"/>
      <c r="AL83" s="126"/>
      <c r="AM83" s="126"/>
      <c r="AN83" s="126"/>
    </row>
    <row r="84" spans="1:40" s="22" customFormat="1" ht="12.75" x14ac:dyDescent="0.2">
      <c r="A84" s="34"/>
      <c r="B84" s="33" t="s">
        <v>70</v>
      </c>
      <c r="C84" s="33"/>
      <c r="D84" s="21"/>
      <c r="E84" s="21"/>
      <c r="F84" s="38"/>
      <c r="G84" s="38">
        <v>6</v>
      </c>
      <c r="H84" s="107"/>
      <c r="I84" s="99"/>
      <c r="J84" s="99"/>
      <c r="K84" s="99"/>
      <c r="L84" s="99"/>
      <c r="M84" s="99"/>
      <c r="N84" s="99"/>
      <c r="O84" s="99"/>
      <c r="P84" s="99"/>
      <c r="Q84" s="126"/>
      <c r="R84" s="126"/>
      <c r="S84" s="126"/>
      <c r="T84" s="126"/>
      <c r="U84" s="126"/>
      <c r="V84" s="126"/>
      <c r="W84" s="126"/>
      <c r="X84" s="126"/>
      <c r="Y84" s="99"/>
      <c r="Z84" s="99"/>
      <c r="AA84" s="99"/>
      <c r="AB84" s="99"/>
      <c r="AC84" s="99"/>
      <c r="AD84" s="99">
        <v>1</v>
      </c>
      <c r="AE84" s="99"/>
      <c r="AF84" s="99"/>
      <c r="AG84" s="126"/>
      <c r="AH84" s="126"/>
      <c r="AI84" s="126"/>
      <c r="AJ84" s="126"/>
      <c r="AK84" s="126"/>
      <c r="AL84" s="126"/>
      <c r="AM84" s="126"/>
      <c r="AN84" s="126"/>
    </row>
    <row r="85" spans="1:40" s="22" customFormat="1" ht="25.5" x14ac:dyDescent="0.2">
      <c r="A85" s="34"/>
      <c r="B85" s="29" t="s">
        <v>171</v>
      </c>
      <c r="C85" s="29"/>
      <c r="D85" s="21"/>
      <c r="E85" s="21"/>
      <c r="F85" s="38"/>
      <c r="G85" s="38">
        <v>8</v>
      </c>
      <c r="H85" s="107">
        <v>7</v>
      </c>
      <c r="I85" s="99"/>
      <c r="J85" s="99"/>
      <c r="K85" s="99"/>
      <c r="L85" s="99"/>
      <c r="M85" s="99"/>
      <c r="N85" s="99"/>
      <c r="O85" s="99"/>
      <c r="P85" s="99"/>
      <c r="Q85" s="126"/>
      <c r="R85" s="126"/>
      <c r="S85" s="126"/>
      <c r="T85" s="126"/>
      <c r="U85" s="126"/>
      <c r="V85" s="126"/>
      <c r="W85" s="126"/>
      <c r="X85" s="126"/>
      <c r="Y85" s="99"/>
      <c r="Z85" s="99"/>
      <c r="AA85" s="99"/>
      <c r="AB85" s="99"/>
      <c r="AC85" s="99"/>
      <c r="AD85" s="99"/>
      <c r="AE85" s="99"/>
      <c r="AF85" s="99">
        <v>1</v>
      </c>
      <c r="AG85" s="126"/>
      <c r="AH85" s="126"/>
      <c r="AI85" s="126"/>
      <c r="AJ85" s="126"/>
      <c r="AK85" s="126"/>
      <c r="AL85" s="126"/>
      <c r="AM85" s="126">
        <v>1</v>
      </c>
      <c r="AN85" s="126"/>
    </row>
    <row r="86" spans="1:40" ht="24.75" customHeight="1" x14ac:dyDescent="0.2">
      <c r="A86" s="71" t="s">
        <v>75</v>
      </c>
      <c r="B86" s="72" t="s">
        <v>76</v>
      </c>
      <c r="C86" s="14"/>
      <c r="D86" s="13"/>
      <c r="E86" s="13"/>
      <c r="F86" s="38"/>
      <c r="G86" s="38"/>
      <c r="H86" s="109"/>
    </row>
    <row r="87" spans="1:40" s="24" customFormat="1" ht="25.5" x14ac:dyDescent="0.2">
      <c r="A87" s="36"/>
      <c r="B87" s="33" t="s">
        <v>81</v>
      </c>
      <c r="C87" s="33"/>
      <c r="D87" s="21"/>
      <c r="E87" s="21"/>
      <c r="F87" s="38"/>
      <c r="G87" s="38">
        <v>4</v>
      </c>
      <c r="H87" s="107">
        <v>3</v>
      </c>
      <c r="I87" s="121"/>
      <c r="J87" s="121"/>
      <c r="K87" s="121"/>
      <c r="L87" s="121"/>
      <c r="M87" s="121"/>
      <c r="N87" s="121"/>
      <c r="O87" s="121"/>
      <c r="P87" s="121"/>
      <c r="Q87" s="127"/>
      <c r="R87" s="127"/>
      <c r="S87" s="127"/>
      <c r="T87" s="127"/>
      <c r="U87" s="127"/>
      <c r="V87" s="127"/>
      <c r="W87" s="127"/>
      <c r="X87" s="127"/>
      <c r="Y87" s="121"/>
      <c r="Z87" s="121"/>
      <c r="AA87" s="121"/>
      <c r="AB87" s="121">
        <v>1</v>
      </c>
      <c r="AC87" s="121"/>
      <c r="AD87" s="121"/>
      <c r="AE87" s="121"/>
      <c r="AF87" s="121"/>
      <c r="AG87" s="127"/>
      <c r="AH87" s="127"/>
      <c r="AI87" s="127">
        <v>1</v>
      </c>
      <c r="AJ87" s="127"/>
      <c r="AK87" s="127"/>
      <c r="AL87" s="127"/>
      <c r="AM87" s="127"/>
      <c r="AN87" s="127"/>
    </row>
    <row r="88" spans="1:40" s="22" customFormat="1" ht="25.5" x14ac:dyDescent="0.2">
      <c r="A88" s="36"/>
      <c r="B88" s="33" t="s">
        <v>82</v>
      </c>
      <c r="C88" s="33"/>
      <c r="D88" s="21"/>
      <c r="E88" s="21"/>
      <c r="F88" s="38"/>
      <c r="G88" s="38">
        <v>8</v>
      </c>
      <c r="H88" s="107"/>
      <c r="I88" s="99"/>
      <c r="J88" s="99"/>
      <c r="K88" s="99"/>
      <c r="L88" s="99"/>
      <c r="M88" s="99"/>
      <c r="N88" s="99"/>
      <c r="O88" s="99"/>
      <c r="P88" s="99"/>
      <c r="Q88" s="126"/>
      <c r="R88" s="126"/>
      <c r="S88" s="126"/>
      <c r="T88" s="126"/>
      <c r="U88" s="126"/>
      <c r="V88" s="126"/>
      <c r="W88" s="126"/>
      <c r="X88" s="126"/>
      <c r="Y88" s="99"/>
      <c r="Z88" s="99"/>
      <c r="AA88" s="99"/>
      <c r="AB88" s="99"/>
      <c r="AC88" s="99"/>
      <c r="AD88" s="99"/>
      <c r="AE88" s="99"/>
      <c r="AF88" s="99">
        <v>1</v>
      </c>
      <c r="AG88" s="126"/>
      <c r="AH88" s="126"/>
      <c r="AI88" s="126"/>
      <c r="AJ88" s="126"/>
      <c r="AK88" s="126"/>
      <c r="AL88" s="126"/>
      <c r="AM88" s="126"/>
      <c r="AN88" s="126"/>
    </row>
    <row r="89" spans="1:40" s="22" customFormat="1" ht="29.25" customHeight="1" x14ac:dyDescent="0.2">
      <c r="A89" s="36"/>
      <c r="B89" s="33" t="s">
        <v>83</v>
      </c>
      <c r="C89" s="33"/>
      <c r="D89" s="21"/>
      <c r="E89" s="21"/>
      <c r="F89" s="38"/>
      <c r="G89" s="38">
        <v>4</v>
      </c>
      <c r="H89" s="107"/>
      <c r="I89" s="99"/>
      <c r="J89" s="99"/>
      <c r="K89" s="99"/>
      <c r="L89" s="99"/>
      <c r="M89" s="99"/>
      <c r="N89" s="99"/>
      <c r="O89" s="99"/>
      <c r="P89" s="99"/>
      <c r="Q89" s="126"/>
      <c r="R89" s="126"/>
      <c r="S89" s="126"/>
      <c r="T89" s="126"/>
      <c r="U89" s="126"/>
      <c r="V89" s="126"/>
      <c r="W89" s="126"/>
      <c r="X89" s="126"/>
      <c r="Y89" s="99"/>
      <c r="Z89" s="99"/>
      <c r="AA89" s="99"/>
      <c r="AB89" s="99">
        <v>1</v>
      </c>
      <c r="AC89" s="99"/>
      <c r="AD89" s="99"/>
      <c r="AE89" s="99"/>
      <c r="AF89" s="99"/>
      <c r="AG89" s="126"/>
      <c r="AH89" s="126"/>
      <c r="AI89" s="126"/>
      <c r="AJ89" s="126"/>
      <c r="AK89" s="126"/>
      <c r="AL89" s="126"/>
      <c r="AM89" s="126"/>
      <c r="AN89" s="126"/>
    </row>
    <row r="90" spans="1:40" ht="40.5" customHeight="1" x14ac:dyDescent="0.2">
      <c r="A90" s="70" t="s">
        <v>33</v>
      </c>
      <c r="B90" s="68" t="s">
        <v>84</v>
      </c>
      <c r="C90" s="14"/>
      <c r="D90" s="13"/>
      <c r="E90" s="13"/>
      <c r="F90" s="38"/>
      <c r="G90" s="38"/>
      <c r="H90" s="109"/>
    </row>
    <row r="91" spans="1:40" s="24" customFormat="1" ht="12.75" x14ac:dyDescent="0.2">
      <c r="A91" s="6"/>
      <c r="B91" s="16" t="s">
        <v>88</v>
      </c>
      <c r="C91" s="16"/>
      <c r="D91" s="13"/>
      <c r="E91" s="13"/>
      <c r="F91" s="38"/>
      <c r="G91" s="38">
        <v>4</v>
      </c>
      <c r="H91" s="109">
        <v>3</v>
      </c>
      <c r="I91" s="121"/>
      <c r="J91" s="121"/>
      <c r="K91" s="121"/>
      <c r="L91" s="121"/>
      <c r="M91" s="121"/>
      <c r="N91" s="121"/>
      <c r="O91" s="121"/>
      <c r="P91" s="121"/>
      <c r="Q91" s="127"/>
      <c r="R91" s="127"/>
      <c r="S91" s="127"/>
      <c r="T91" s="127"/>
      <c r="U91" s="127"/>
      <c r="V91" s="127"/>
      <c r="W91" s="127"/>
      <c r="X91" s="127"/>
      <c r="Y91" s="121"/>
      <c r="Z91" s="121"/>
      <c r="AA91" s="121"/>
      <c r="AB91" s="121">
        <v>1</v>
      </c>
      <c r="AC91" s="121"/>
      <c r="AD91" s="121"/>
      <c r="AE91" s="121"/>
      <c r="AF91" s="121"/>
      <c r="AG91" s="127"/>
      <c r="AH91" s="127"/>
      <c r="AI91" s="127">
        <v>1</v>
      </c>
      <c r="AJ91" s="127"/>
      <c r="AK91" s="127"/>
      <c r="AL91" s="127"/>
      <c r="AM91" s="127"/>
      <c r="AN91" s="127"/>
    </row>
    <row r="92" spans="1:40" s="24" customFormat="1" ht="12.75" x14ac:dyDescent="0.2">
      <c r="A92" s="31"/>
      <c r="B92" s="33" t="s">
        <v>89</v>
      </c>
      <c r="C92" s="33"/>
      <c r="D92" s="21"/>
      <c r="E92" s="21"/>
      <c r="F92" s="38"/>
      <c r="G92" s="38">
        <v>6</v>
      </c>
      <c r="H92" s="107">
        <v>5</v>
      </c>
      <c r="I92" s="121"/>
      <c r="J92" s="121"/>
      <c r="K92" s="121"/>
      <c r="L92" s="121"/>
      <c r="M92" s="121"/>
      <c r="N92" s="121"/>
      <c r="O92" s="121"/>
      <c r="P92" s="121"/>
      <c r="Q92" s="127"/>
      <c r="R92" s="127"/>
      <c r="S92" s="127"/>
      <c r="T92" s="127"/>
      <c r="U92" s="127"/>
      <c r="V92" s="127"/>
      <c r="W92" s="127"/>
      <c r="X92" s="127"/>
      <c r="Y92" s="121"/>
      <c r="Z92" s="121"/>
      <c r="AA92" s="121"/>
      <c r="AB92" s="121"/>
      <c r="AC92" s="121"/>
      <c r="AD92" s="121">
        <v>1</v>
      </c>
      <c r="AE92" s="121"/>
      <c r="AF92" s="121"/>
      <c r="AG92" s="127"/>
      <c r="AH92" s="127"/>
      <c r="AI92" s="127"/>
      <c r="AJ92" s="127"/>
      <c r="AK92" s="127">
        <v>1</v>
      </c>
      <c r="AL92" s="127"/>
      <c r="AM92" s="127"/>
      <c r="AN92" s="127"/>
    </row>
    <row r="93" spans="1:40" s="3" customFormat="1" ht="12.75" x14ac:dyDescent="0.2">
      <c r="A93" s="13"/>
      <c r="B93" s="19" t="s">
        <v>61</v>
      </c>
      <c r="C93" s="19"/>
      <c r="D93" s="13"/>
      <c r="E93" s="13"/>
      <c r="F93" s="38"/>
      <c r="G93" s="38">
        <v>3</v>
      </c>
      <c r="H93" s="109"/>
      <c r="I93" s="117"/>
      <c r="J93" s="117"/>
      <c r="K93" s="117"/>
      <c r="L93" s="117"/>
      <c r="M93" s="117"/>
      <c r="N93" s="117"/>
      <c r="O93" s="117"/>
      <c r="P93" s="117"/>
      <c r="Q93" s="127"/>
      <c r="R93" s="127"/>
      <c r="S93" s="127"/>
      <c r="T93" s="127"/>
      <c r="U93" s="127"/>
      <c r="V93" s="127"/>
      <c r="W93" s="127"/>
      <c r="X93" s="127"/>
      <c r="Y93" s="117"/>
      <c r="Z93" s="117"/>
      <c r="AA93" s="117">
        <v>1</v>
      </c>
      <c r="AB93" s="117"/>
      <c r="AC93" s="117"/>
      <c r="AD93" s="117"/>
      <c r="AE93" s="117"/>
      <c r="AF93" s="117"/>
      <c r="AG93" s="127"/>
      <c r="AH93" s="127"/>
      <c r="AI93" s="127"/>
      <c r="AJ93" s="127"/>
      <c r="AK93" s="127"/>
      <c r="AL93" s="127"/>
      <c r="AM93" s="127"/>
      <c r="AN93" s="127"/>
    </row>
    <row r="94" spans="1:40" ht="25.5" customHeight="1" x14ac:dyDescent="0.2">
      <c r="A94" s="69" t="s">
        <v>90</v>
      </c>
      <c r="B94" s="68" t="s">
        <v>91</v>
      </c>
      <c r="C94" s="14"/>
      <c r="D94" s="13"/>
      <c r="E94" s="13"/>
      <c r="F94" s="38"/>
      <c r="G94" s="38"/>
      <c r="H94" s="109"/>
    </row>
    <row r="95" spans="1:40" s="3" customFormat="1" ht="24" x14ac:dyDescent="0.2">
      <c r="A95" s="7"/>
      <c r="B95" s="19" t="s">
        <v>94</v>
      </c>
      <c r="C95" s="19"/>
      <c r="D95" s="13"/>
      <c r="E95" s="13"/>
      <c r="F95" s="38"/>
      <c r="G95" s="38">
        <v>4</v>
      </c>
      <c r="H95" s="109">
        <v>3</v>
      </c>
      <c r="I95" s="117"/>
      <c r="J95" s="117"/>
      <c r="K95" s="117"/>
      <c r="L95" s="117"/>
      <c r="M95" s="117"/>
      <c r="N95" s="117"/>
      <c r="O95" s="117"/>
      <c r="P95" s="117"/>
      <c r="Q95" s="127"/>
      <c r="R95" s="127"/>
      <c r="S95" s="127"/>
      <c r="T95" s="127"/>
      <c r="U95" s="127"/>
      <c r="V95" s="127"/>
      <c r="W95" s="127"/>
      <c r="X95" s="127"/>
      <c r="Y95" s="117"/>
      <c r="Z95" s="117"/>
      <c r="AA95" s="117"/>
      <c r="AB95" s="117">
        <v>1</v>
      </c>
      <c r="AC95" s="117"/>
      <c r="AD95" s="117"/>
      <c r="AE95" s="117"/>
      <c r="AF95" s="117"/>
      <c r="AG95" s="127"/>
      <c r="AH95" s="127"/>
      <c r="AI95" s="127">
        <v>1</v>
      </c>
      <c r="AJ95" s="127"/>
      <c r="AK95" s="127"/>
      <c r="AL95" s="127"/>
      <c r="AM95" s="127"/>
      <c r="AN95" s="127"/>
    </row>
    <row r="96" spans="1:40" s="3" customFormat="1" ht="25.5" x14ac:dyDescent="0.2">
      <c r="A96" s="7"/>
      <c r="B96" s="5" t="s">
        <v>95</v>
      </c>
      <c r="C96" s="5"/>
      <c r="D96" s="13"/>
      <c r="E96" s="13"/>
      <c r="F96" s="38"/>
      <c r="G96" s="38">
        <v>3</v>
      </c>
      <c r="H96" s="109"/>
      <c r="I96" s="117"/>
      <c r="J96" s="117"/>
      <c r="K96" s="117"/>
      <c r="L96" s="117"/>
      <c r="M96" s="117"/>
      <c r="N96" s="117"/>
      <c r="O96" s="117"/>
      <c r="P96" s="117"/>
      <c r="Q96" s="127"/>
      <c r="R96" s="127"/>
      <c r="S96" s="127"/>
      <c r="T96" s="127"/>
      <c r="U96" s="127"/>
      <c r="V96" s="127"/>
      <c r="W96" s="127"/>
      <c r="X96" s="127"/>
      <c r="Y96" s="117"/>
      <c r="Z96" s="117"/>
      <c r="AA96" s="117">
        <v>1</v>
      </c>
      <c r="AB96" s="117"/>
      <c r="AC96" s="117"/>
      <c r="AD96" s="117"/>
      <c r="AE96" s="117"/>
      <c r="AF96" s="117"/>
      <c r="AG96" s="127"/>
      <c r="AH96" s="127"/>
      <c r="AI96" s="127"/>
      <c r="AJ96" s="127"/>
      <c r="AK96" s="127"/>
      <c r="AL96" s="127"/>
      <c r="AM96" s="127"/>
      <c r="AN96" s="127"/>
    </row>
    <row r="97" spans="1:40" ht="27" customHeight="1" x14ac:dyDescent="0.2">
      <c r="A97" s="67" t="s">
        <v>35</v>
      </c>
      <c r="B97" s="68" t="s">
        <v>96</v>
      </c>
      <c r="C97" s="14"/>
      <c r="D97" s="13"/>
      <c r="E97" s="13"/>
      <c r="F97" s="38"/>
      <c r="G97" s="38"/>
      <c r="H97" s="109"/>
    </row>
    <row r="98" spans="1:40" s="15" customFormat="1" ht="17.25" customHeight="1" x14ac:dyDescent="0.2">
      <c r="A98" s="36"/>
      <c r="B98" s="33" t="s">
        <v>109</v>
      </c>
      <c r="C98" s="33"/>
      <c r="D98" s="21"/>
      <c r="E98" s="21"/>
      <c r="F98" s="38"/>
      <c r="G98" s="38">
        <v>8</v>
      </c>
      <c r="H98" s="107"/>
      <c r="I98" s="92"/>
      <c r="J98" s="92"/>
      <c r="K98" s="92"/>
      <c r="L98" s="92"/>
      <c r="M98" s="92"/>
      <c r="N98" s="92"/>
      <c r="O98" s="92"/>
      <c r="P98" s="92"/>
      <c r="Q98" s="126"/>
      <c r="R98" s="126"/>
      <c r="S98" s="126"/>
      <c r="T98" s="126"/>
      <c r="U98" s="126"/>
      <c r="V98" s="126"/>
      <c r="W98" s="126"/>
      <c r="X98" s="126"/>
      <c r="Y98" s="92"/>
      <c r="Z98" s="92"/>
      <c r="AA98" s="92"/>
      <c r="AB98" s="92"/>
      <c r="AC98" s="92"/>
      <c r="AD98" s="92"/>
      <c r="AE98" s="92"/>
      <c r="AF98" s="92">
        <v>1</v>
      </c>
      <c r="AG98" s="126"/>
      <c r="AH98" s="126"/>
      <c r="AI98" s="126"/>
      <c r="AJ98" s="126"/>
      <c r="AK98" s="126"/>
      <c r="AL98" s="126"/>
      <c r="AM98" s="126"/>
      <c r="AN98" s="126"/>
    </row>
    <row r="99" spans="1:40" s="22" customFormat="1" ht="12.75" x14ac:dyDescent="0.2">
      <c r="A99" s="36"/>
      <c r="B99" s="33" t="s">
        <v>97</v>
      </c>
      <c r="C99" s="33"/>
      <c r="D99" s="21">
        <v>8</v>
      </c>
      <c r="E99" s="21"/>
      <c r="F99" s="38"/>
      <c r="G99" s="38"/>
      <c r="H99" s="107">
        <v>7</v>
      </c>
      <c r="I99" s="99"/>
      <c r="J99" s="99"/>
      <c r="K99" s="99"/>
      <c r="L99" s="99"/>
      <c r="M99" s="99"/>
      <c r="N99" s="99"/>
      <c r="O99" s="99"/>
      <c r="P99" s="99">
        <v>1</v>
      </c>
      <c r="Q99" s="126"/>
      <c r="R99" s="126"/>
      <c r="S99" s="126"/>
      <c r="T99" s="126"/>
      <c r="U99" s="126"/>
      <c r="V99" s="126"/>
      <c r="W99" s="126"/>
      <c r="X99" s="126"/>
      <c r="Y99" s="99"/>
      <c r="Z99" s="99"/>
      <c r="AA99" s="99"/>
      <c r="AB99" s="99"/>
      <c r="AC99" s="99"/>
      <c r="AD99" s="99"/>
      <c r="AE99" s="99"/>
      <c r="AF99" s="99"/>
      <c r="AG99" s="126"/>
      <c r="AH99" s="126"/>
      <c r="AI99" s="126"/>
      <c r="AJ99" s="126"/>
      <c r="AK99" s="126"/>
      <c r="AL99" s="126"/>
      <c r="AM99" s="126">
        <v>1</v>
      </c>
      <c r="AN99" s="126"/>
    </row>
    <row r="100" spans="1:40" s="22" customFormat="1" ht="12.75" x14ac:dyDescent="0.2">
      <c r="A100" s="36"/>
      <c r="B100" s="33" t="s">
        <v>124</v>
      </c>
      <c r="C100" s="33"/>
      <c r="D100" s="21"/>
      <c r="E100" s="21"/>
      <c r="F100" s="38"/>
      <c r="G100" s="38">
        <v>8</v>
      </c>
      <c r="H100" s="107">
        <v>7</v>
      </c>
      <c r="I100" s="99"/>
      <c r="J100" s="99"/>
      <c r="K100" s="99"/>
      <c r="L100" s="99"/>
      <c r="M100" s="99"/>
      <c r="N100" s="99"/>
      <c r="O100" s="99"/>
      <c r="P100" s="99"/>
      <c r="Q100" s="126"/>
      <c r="R100" s="126"/>
      <c r="S100" s="126"/>
      <c r="T100" s="126"/>
      <c r="U100" s="126"/>
      <c r="V100" s="126"/>
      <c r="W100" s="126"/>
      <c r="X100" s="126"/>
      <c r="Y100" s="99"/>
      <c r="Z100" s="99"/>
      <c r="AA100" s="99"/>
      <c r="AB100" s="99"/>
      <c r="AC100" s="99"/>
      <c r="AD100" s="99"/>
      <c r="AE100" s="99"/>
      <c r="AF100" s="99">
        <v>1</v>
      </c>
      <c r="AG100" s="126"/>
      <c r="AH100" s="126"/>
      <c r="AI100" s="126"/>
      <c r="AJ100" s="126"/>
      <c r="AK100" s="126"/>
      <c r="AL100" s="126"/>
      <c r="AM100" s="126">
        <v>1</v>
      </c>
      <c r="AN100" s="126"/>
    </row>
    <row r="101" spans="1:40" s="22" customFormat="1" ht="25.5" x14ac:dyDescent="0.2">
      <c r="A101" s="36"/>
      <c r="B101" s="33" t="s">
        <v>98</v>
      </c>
      <c r="C101" s="33"/>
      <c r="D101" s="21"/>
      <c r="E101" s="21"/>
      <c r="F101" s="38"/>
      <c r="G101" s="38">
        <v>5</v>
      </c>
      <c r="H101" s="107"/>
      <c r="I101" s="99"/>
      <c r="J101" s="99"/>
      <c r="K101" s="99"/>
      <c r="L101" s="99"/>
      <c r="M101" s="99"/>
      <c r="N101" s="99"/>
      <c r="O101" s="99"/>
      <c r="P101" s="99"/>
      <c r="Q101" s="126"/>
      <c r="R101" s="126"/>
      <c r="S101" s="126"/>
      <c r="T101" s="126"/>
      <c r="U101" s="126"/>
      <c r="V101" s="126"/>
      <c r="W101" s="126"/>
      <c r="X101" s="126"/>
      <c r="Y101" s="99"/>
      <c r="Z101" s="99"/>
      <c r="AA101" s="99"/>
      <c r="AB101" s="99"/>
      <c r="AC101" s="99">
        <v>1</v>
      </c>
      <c r="AD101" s="99"/>
      <c r="AE101" s="99"/>
      <c r="AF101" s="99"/>
      <c r="AG101" s="126"/>
      <c r="AH101" s="126"/>
      <c r="AI101" s="126"/>
      <c r="AJ101" s="126"/>
      <c r="AK101" s="126"/>
      <c r="AL101" s="126"/>
      <c r="AM101" s="126"/>
      <c r="AN101" s="126"/>
    </row>
    <row r="102" spans="1:40" ht="12.75" x14ac:dyDescent="0.2">
      <c r="A102" s="7"/>
      <c r="B102" s="5" t="s">
        <v>99</v>
      </c>
      <c r="C102" s="5"/>
      <c r="D102" s="13"/>
      <c r="E102" s="13"/>
      <c r="F102" s="38"/>
      <c r="G102" s="38">
        <v>8</v>
      </c>
      <c r="H102" s="109">
        <v>7</v>
      </c>
      <c r="AF102" s="92">
        <v>1</v>
      </c>
      <c r="AM102" s="126">
        <v>1</v>
      </c>
    </row>
    <row r="103" spans="1:40" s="22" customFormat="1" ht="25.5" x14ac:dyDescent="0.2">
      <c r="A103" s="36"/>
      <c r="B103" s="33" t="s">
        <v>100</v>
      </c>
      <c r="C103" s="33"/>
      <c r="D103" s="21"/>
      <c r="E103" s="21"/>
      <c r="F103" s="38"/>
      <c r="G103" s="38">
        <v>7</v>
      </c>
      <c r="H103" s="107"/>
      <c r="I103" s="99"/>
      <c r="J103" s="99"/>
      <c r="K103" s="99"/>
      <c r="L103" s="99"/>
      <c r="M103" s="99"/>
      <c r="N103" s="99"/>
      <c r="O103" s="99"/>
      <c r="P103" s="99"/>
      <c r="Q103" s="126"/>
      <c r="R103" s="126"/>
      <c r="S103" s="126"/>
      <c r="T103" s="126"/>
      <c r="U103" s="126"/>
      <c r="V103" s="126"/>
      <c r="W103" s="126"/>
      <c r="X103" s="126"/>
      <c r="Y103" s="99"/>
      <c r="Z103" s="99"/>
      <c r="AA103" s="99"/>
      <c r="AB103" s="99"/>
      <c r="AC103" s="99"/>
      <c r="AD103" s="99"/>
      <c r="AE103" s="99">
        <v>1</v>
      </c>
      <c r="AF103" s="99"/>
      <c r="AG103" s="126"/>
      <c r="AH103" s="126"/>
      <c r="AI103" s="126"/>
      <c r="AJ103" s="126"/>
      <c r="AK103" s="126"/>
      <c r="AL103" s="126"/>
      <c r="AM103" s="126"/>
      <c r="AN103" s="126"/>
    </row>
    <row r="104" spans="1:40" s="81" customFormat="1" ht="24" x14ac:dyDescent="0.2">
      <c r="A104" s="82"/>
      <c r="B104" s="83" t="s">
        <v>185</v>
      </c>
      <c r="C104" s="84"/>
      <c r="D104" s="80"/>
      <c r="E104" s="80"/>
      <c r="F104" s="80"/>
      <c r="G104" s="80"/>
      <c r="H104" s="112"/>
      <c r="I104" s="122"/>
      <c r="J104" s="122"/>
      <c r="K104" s="122"/>
      <c r="L104" s="122"/>
      <c r="M104" s="122"/>
      <c r="N104" s="122"/>
      <c r="O104" s="122"/>
      <c r="P104" s="122"/>
      <c r="Q104" s="126"/>
      <c r="R104" s="126"/>
      <c r="S104" s="126"/>
      <c r="T104" s="126"/>
      <c r="U104" s="126"/>
      <c r="V104" s="126"/>
      <c r="W104" s="126"/>
      <c r="X104" s="126"/>
      <c r="Y104" s="122"/>
      <c r="Z104" s="122"/>
      <c r="AA104" s="122"/>
      <c r="AB104" s="122"/>
      <c r="AC104" s="122"/>
      <c r="AD104" s="122"/>
      <c r="AE104" s="122"/>
      <c r="AF104" s="122"/>
      <c r="AG104" s="126"/>
      <c r="AH104" s="126"/>
      <c r="AI104" s="126"/>
      <c r="AJ104" s="126"/>
      <c r="AK104" s="126"/>
      <c r="AL104" s="126"/>
      <c r="AM104" s="126"/>
      <c r="AN104" s="126"/>
    </row>
    <row r="105" spans="1:40" s="22" customFormat="1" ht="24" customHeight="1" x14ac:dyDescent="0.2">
      <c r="A105" s="7"/>
      <c r="B105" s="14" t="s">
        <v>128</v>
      </c>
      <c r="C105" s="14"/>
      <c r="D105" s="13"/>
      <c r="E105" s="13"/>
      <c r="F105" s="38"/>
      <c r="G105" s="38"/>
      <c r="H105" s="109"/>
      <c r="I105" s="99"/>
      <c r="J105" s="99"/>
      <c r="K105" s="99"/>
      <c r="L105" s="99"/>
      <c r="M105" s="99"/>
      <c r="N105" s="99"/>
      <c r="O105" s="99"/>
      <c r="P105" s="99"/>
      <c r="Q105" s="126"/>
      <c r="R105" s="126"/>
      <c r="S105" s="126"/>
      <c r="T105" s="126"/>
      <c r="U105" s="126"/>
      <c r="V105" s="126"/>
      <c r="W105" s="126"/>
      <c r="X105" s="126"/>
      <c r="Y105" s="99"/>
      <c r="Z105" s="99"/>
      <c r="AA105" s="99"/>
      <c r="AB105" s="99"/>
      <c r="AC105" s="99"/>
      <c r="AD105" s="99"/>
      <c r="AE105" s="99"/>
      <c r="AF105" s="99"/>
      <c r="AG105" s="126"/>
      <c r="AH105" s="126"/>
      <c r="AI105" s="126"/>
      <c r="AJ105" s="126"/>
      <c r="AK105" s="126"/>
      <c r="AL105" s="126"/>
      <c r="AM105" s="126"/>
      <c r="AN105" s="126"/>
    </row>
    <row r="106" spans="1:40" ht="26.25" customHeight="1" x14ac:dyDescent="0.2">
      <c r="A106" s="7"/>
      <c r="B106" s="8" t="s">
        <v>54</v>
      </c>
      <c r="C106" s="8"/>
      <c r="D106" s="13"/>
      <c r="E106" s="13"/>
      <c r="F106" s="38"/>
      <c r="G106" s="38"/>
      <c r="H106" s="109"/>
    </row>
    <row r="107" spans="1:40" ht="13.5" customHeight="1" x14ac:dyDescent="0.2">
      <c r="A107" s="67" t="s">
        <v>36</v>
      </c>
      <c r="B107" s="68" t="s">
        <v>37</v>
      </c>
      <c r="C107" s="68"/>
      <c r="D107" s="73"/>
      <c r="E107" s="73"/>
      <c r="F107" s="73"/>
      <c r="G107" s="73"/>
      <c r="H107" s="113"/>
    </row>
    <row r="108" spans="1:40" ht="25.5" x14ac:dyDescent="0.2">
      <c r="A108" s="67" t="s">
        <v>38</v>
      </c>
      <c r="B108" s="68" t="s">
        <v>39</v>
      </c>
      <c r="C108" s="68"/>
      <c r="D108" s="73"/>
      <c r="E108" s="73"/>
      <c r="F108" s="73"/>
      <c r="G108" s="73"/>
      <c r="H108" s="114"/>
    </row>
    <row r="109" spans="1:40" s="3" customFormat="1" ht="25.5" customHeight="1" x14ac:dyDescent="0.2">
      <c r="A109" s="86" t="s">
        <v>103</v>
      </c>
      <c r="B109" s="87" t="s">
        <v>55</v>
      </c>
      <c r="C109" s="87"/>
      <c r="D109" s="88"/>
      <c r="E109" s="88"/>
      <c r="F109" s="88"/>
      <c r="G109" s="88"/>
      <c r="H109" s="115"/>
      <c r="I109" s="117"/>
      <c r="J109" s="117"/>
      <c r="K109" s="117"/>
      <c r="L109" s="117"/>
      <c r="M109" s="117"/>
      <c r="N109" s="117"/>
      <c r="O109" s="117"/>
      <c r="P109" s="117"/>
      <c r="Q109" s="127"/>
      <c r="R109" s="127"/>
      <c r="S109" s="127"/>
      <c r="T109" s="127"/>
      <c r="U109" s="127"/>
      <c r="V109" s="127"/>
      <c r="W109" s="127"/>
      <c r="X109" s="127"/>
      <c r="Y109" s="117"/>
      <c r="Z109" s="117"/>
      <c r="AA109" s="117"/>
      <c r="AB109" s="117"/>
      <c r="AC109" s="117"/>
      <c r="AD109" s="117"/>
      <c r="AE109" s="117"/>
      <c r="AF109" s="117"/>
      <c r="AG109" s="127"/>
      <c r="AH109" s="127"/>
      <c r="AI109" s="127"/>
      <c r="AJ109" s="127"/>
      <c r="AK109" s="127"/>
      <c r="AL109" s="127"/>
      <c r="AM109" s="127"/>
      <c r="AN109" s="127"/>
    </row>
    <row r="110" spans="1:40" ht="12.75" x14ac:dyDescent="0.2">
      <c r="A110" s="67" t="s">
        <v>41</v>
      </c>
      <c r="B110" s="67" t="s">
        <v>40</v>
      </c>
      <c r="C110" s="67"/>
      <c r="D110" s="73"/>
      <c r="E110" s="73"/>
      <c r="F110" s="73"/>
      <c r="G110" s="73"/>
      <c r="H110" s="114"/>
    </row>
    <row r="111" spans="1:40" ht="25.5" x14ac:dyDescent="0.2">
      <c r="A111" s="67" t="s">
        <v>42</v>
      </c>
      <c r="B111" s="68" t="s">
        <v>43</v>
      </c>
      <c r="C111" s="68"/>
      <c r="D111" s="73"/>
      <c r="E111" s="73"/>
      <c r="F111" s="73"/>
      <c r="G111" s="73"/>
      <c r="H111" s="114"/>
    </row>
    <row r="112" spans="1:40" ht="26.25" customHeight="1" x14ac:dyDescent="0.2">
      <c r="A112" s="74" t="s">
        <v>44</v>
      </c>
      <c r="B112" s="65" t="s">
        <v>45</v>
      </c>
      <c r="C112" s="65"/>
      <c r="D112" s="73"/>
      <c r="E112" s="73"/>
      <c r="F112" s="73"/>
      <c r="G112" s="73"/>
      <c r="H112" s="114"/>
    </row>
    <row r="113" spans="1:47" s="3" customFormat="1" ht="49.5" customHeight="1" x14ac:dyDescent="0.2">
      <c r="A113" s="74" t="s">
        <v>46</v>
      </c>
      <c r="B113" s="65" t="s">
        <v>106</v>
      </c>
      <c r="C113" s="65"/>
      <c r="D113" s="73"/>
      <c r="E113" s="73"/>
      <c r="F113" s="73"/>
      <c r="G113" s="73"/>
      <c r="H113" s="114"/>
      <c r="I113" s="117"/>
      <c r="J113" s="117"/>
      <c r="K113" s="117"/>
      <c r="L113" s="117"/>
      <c r="M113" s="117"/>
      <c r="N113" s="117"/>
      <c r="O113" s="117"/>
      <c r="P113" s="117"/>
      <c r="Q113" s="127"/>
      <c r="R113" s="127"/>
      <c r="S113" s="127"/>
      <c r="T113" s="127"/>
      <c r="U113" s="127"/>
      <c r="V113" s="127"/>
      <c r="W113" s="127"/>
      <c r="X113" s="127"/>
      <c r="Y113" s="117"/>
      <c r="Z113" s="117"/>
      <c r="AA113" s="117"/>
      <c r="AB113" s="117"/>
      <c r="AC113" s="117"/>
      <c r="AD113" s="117"/>
      <c r="AE113" s="117"/>
      <c r="AF113" s="117"/>
      <c r="AG113" s="127"/>
      <c r="AH113" s="127"/>
      <c r="AI113" s="127"/>
      <c r="AJ113" s="127"/>
      <c r="AK113" s="127"/>
      <c r="AL113" s="127"/>
      <c r="AM113" s="127"/>
      <c r="AN113" s="127"/>
    </row>
    <row r="114" spans="1:47" s="3" customFormat="1" ht="51" x14ac:dyDescent="0.2">
      <c r="A114" s="75" t="s">
        <v>105</v>
      </c>
      <c r="B114" s="76" t="s">
        <v>107</v>
      </c>
      <c r="C114" s="76"/>
      <c r="D114" s="73"/>
      <c r="E114" s="73"/>
      <c r="F114" s="73"/>
      <c r="G114" s="73"/>
      <c r="H114" s="114"/>
      <c r="I114" s="117"/>
      <c r="J114" s="117"/>
      <c r="K114" s="117"/>
      <c r="L114" s="117"/>
      <c r="M114" s="117"/>
      <c r="N114" s="117"/>
      <c r="O114" s="117"/>
      <c r="P114" s="117"/>
      <c r="Q114" s="127"/>
      <c r="R114" s="127"/>
      <c r="S114" s="127"/>
      <c r="T114" s="127"/>
      <c r="U114" s="127"/>
      <c r="V114" s="127"/>
      <c r="W114" s="127"/>
      <c r="X114" s="127"/>
      <c r="Y114" s="117"/>
      <c r="Z114" s="117"/>
      <c r="AA114" s="117"/>
      <c r="AB114" s="117"/>
      <c r="AC114" s="117"/>
      <c r="AD114" s="117"/>
      <c r="AE114" s="117"/>
      <c r="AF114" s="117"/>
      <c r="AG114" s="127"/>
      <c r="AH114" s="127"/>
      <c r="AI114" s="127"/>
      <c r="AJ114" s="127"/>
      <c r="AK114" s="127"/>
      <c r="AL114" s="127"/>
      <c r="AM114" s="127"/>
      <c r="AN114" s="127"/>
    </row>
    <row r="115" spans="1:47" s="3" customFormat="1" ht="49.5" customHeight="1" x14ac:dyDescent="0.2">
      <c r="A115" s="74" t="s">
        <v>108</v>
      </c>
      <c r="B115" s="76" t="s">
        <v>123</v>
      </c>
      <c r="C115" s="76"/>
      <c r="D115" s="73"/>
      <c r="E115" s="73"/>
      <c r="F115" s="73"/>
      <c r="G115" s="73"/>
      <c r="H115" s="114"/>
      <c r="I115" s="117"/>
      <c r="J115" s="117"/>
      <c r="K115" s="117"/>
      <c r="L115" s="117"/>
      <c r="M115" s="117"/>
      <c r="N115" s="117"/>
      <c r="O115" s="117"/>
      <c r="P115" s="117"/>
      <c r="Q115" s="127"/>
      <c r="R115" s="127"/>
      <c r="S115" s="127"/>
      <c r="T115" s="127"/>
      <c r="U115" s="127"/>
      <c r="V115" s="127"/>
      <c r="W115" s="127"/>
      <c r="X115" s="127"/>
      <c r="Y115" s="117"/>
      <c r="Z115" s="117"/>
      <c r="AA115" s="117"/>
      <c r="AB115" s="117"/>
      <c r="AC115" s="117"/>
      <c r="AD115" s="117"/>
      <c r="AE115" s="117"/>
      <c r="AF115" s="117"/>
      <c r="AG115" s="127"/>
      <c r="AH115" s="127"/>
      <c r="AI115" s="127"/>
      <c r="AJ115" s="127"/>
      <c r="AK115" s="127"/>
      <c r="AL115" s="127"/>
      <c r="AM115" s="127"/>
      <c r="AN115" s="127"/>
    </row>
    <row r="116" spans="1:47" s="3" customFormat="1" ht="25.5" customHeight="1" x14ac:dyDescent="0.2">
      <c r="A116" s="369" t="s">
        <v>160</v>
      </c>
      <c r="B116" s="370"/>
      <c r="C116" s="370"/>
      <c r="D116" s="370"/>
      <c r="E116" s="370"/>
      <c r="F116" s="370"/>
      <c r="G116" s="370"/>
      <c r="H116" s="370"/>
      <c r="I116" s="117">
        <f>SUM(I7:I115)</f>
        <v>0</v>
      </c>
      <c r="J116" s="117">
        <f t="shared" ref="J116:AN116" si="0">SUM(J7:J115)</f>
        <v>4</v>
      </c>
      <c r="K116" s="117">
        <f t="shared" si="0"/>
        <v>0</v>
      </c>
      <c r="L116" s="117">
        <f t="shared" si="0"/>
        <v>5</v>
      </c>
      <c r="M116" s="117">
        <f t="shared" si="0"/>
        <v>3</v>
      </c>
      <c r="N116" s="117">
        <f t="shared" si="0"/>
        <v>5</v>
      </c>
      <c r="O116" s="117">
        <f t="shared" si="0"/>
        <v>2</v>
      </c>
      <c r="P116" s="117">
        <f t="shared" si="0"/>
        <v>4</v>
      </c>
      <c r="Q116" s="117">
        <f t="shared" si="0"/>
        <v>3</v>
      </c>
      <c r="R116" s="117">
        <f t="shared" si="0"/>
        <v>6</v>
      </c>
      <c r="S116" s="117">
        <f t="shared" si="0"/>
        <v>1</v>
      </c>
      <c r="T116" s="117">
        <f t="shared" si="0"/>
        <v>0</v>
      </c>
      <c r="U116" s="117">
        <f t="shared" si="0"/>
        <v>0</v>
      </c>
      <c r="V116" s="117">
        <f t="shared" si="0"/>
        <v>0</v>
      </c>
      <c r="W116" s="117">
        <f t="shared" si="0"/>
        <v>0</v>
      </c>
      <c r="X116" s="117">
        <f t="shared" si="0"/>
        <v>0</v>
      </c>
      <c r="Y116" s="117">
        <f t="shared" si="0"/>
        <v>0</v>
      </c>
      <c r="Z116" s="117">
        <f t="shared" si="0"/>
        <v>0</v>
      </c>
      <c r="AA116" s="117">
        <f t="shared" si="0"/>
        <v>3</v>
      </c>
      <c r="AB116" s="117">
        <f t="shared" si="0"/>
        <v>7</v>
      </c>
      <c r="AC116" s="117">
        <f t="shared" si="0"/>
        <v>5</v>
      </c>
      <c r="AD116" s="117">
        <f t="shared" si="0"/>
        <v>6</v>
      </c>
      <c r="AE116" s="117">
        <f t="shared" si="0"/>
        <v>5</v>
      </c>
      <c r="AF116" s="117">
        <f t="shared" si="0"/>
        <v>8</v>
      </c>
      <c r="AG116" s="117">
        <f t="shared" si="0"/>
        <v>8</v>
      </c>
      <c r="AH116" s="117">
        <f t="shared" si="0"/>
        <v>0</v>
      </c>
      <c r="AI116" s="117">
        <f t="shared" si="0"/>
        <v>12</v>
      </c>
      <c r="AJ116" s="117">
        <f t="shared" si="0"/>
        <v>6</v>
      </c>
      <c r="AK116" s="117">
        <f t="shared" si="0"/>
        <v>9</v>
      </c>
      <c r="AL116" s="117">
        <f t="shared" si="0"/>
        <v>6</v>
      </c>
      <c r="AM116" s="117">
        <f t="shared" si="0"/>
        <v>8</v>
      </c>
      <c r="AN116" s="117">
        <f t="shared" si="0"/>
        <v>0</v>
      </c>
    </row>
    <row r="117" spans="1:47" s="3" customFormat="1" ht="22.5" customHeight="1" x14ac:dyDescent="0.2">
      <c r="A117" s="371"/>
      <c r="B117" s="372"/>
      <c r="C117" s="372"/>
      <c r="D117" s="372"/>
      <c r="E117" s="372"/>
      <c r="F117" s="372"/>
      <c r="G117" s="372"/>
      <c r="H117" s="372"/>
      <c r="I117" s="117"/>
      <c r="J117" s="117"/>
      <c r="K117" s="117"/>
      <c r="L117" s="117"/>
      <c r="M117" s="117"/>
      <c r="N117" s="117"/>
      <c r="O117" s="117"/>
      <c r="P117" s="117"/>
      <c r="Q117" s="127"/>
      <c r="R117" s="127"/>
      <c r="S117" s="127"/>
      <c r="T117" s="127"/>
      <c r="U117" s="127"/>
      <c r="V117" s="127"/>
      <c r="W117" s="127"/>
      <c r="X117" s="127"/>
      <c r="Y117" s="117"/>
      <c r="Z117" s="117"/>
      <c r="AA117" s="117"/>
      <c r="AB117" s="117"/>
      <c r="AC117" s="117"/>
      <c r="AD117" s="117"/>
      <c r="AE117" s="117"/>
      <c r="AF117" s="117"/>
      <c r="AG117" s="127"/>
      <c r="AH117" s="127"/>
      <c r="AI117" s="127"/>
      <c r="AJ117" s="127"/>
      <c r="AK117" s="127"/>
      <c r="AL117" s="127"/>
      <c r="AM117" s="127"/>
      <c r="AN117" s="127"/>
    </row>
    <row r="118" spans="1:47" s="3" customFormat="1" ht="22.5" customHeight="1" x14ac:dyDescent="0.2">
      <c r="A118" s="371"/>
      <c r="B118" s="372"/>
      <c r="C118" s="372"/>
      <c r="D118" s="372"/>
      <c r="E118" s="372"/>
      <c r="F118" s="372"/>
      <c r="G118" s="372"/>
      <c r="H118" s="372"/>
      <c r="I118" s="117"/>
      <c r="J118" s="117"/>
      <c r="K118" s="117"/>
      <c r="L118" s="117"/>
      <c r="M118" s="117"/>
      <c r="N118" s="117"/>
      <c r="O118" s="117"/>
      <c r="P118" s="117"/>
      <c r="Q118" s="127"/>
      <c r="R118" s="127"/>
      <c r="S118" s="127"/>
      <c r="T118" s="127"/>
      <c r="U118" s="127"/>
      <c r="V118" s="127"/>
      <c r="W118" s="127"/>
      <c r="X118" s="127"/>
      <c r="Y118" s="117"/>
      <c r="Z118" s="117"/>
      <c r="AA118" s="117"/>
      <c r="AB118" s="117"/>
      <c r="AC118" s="117"/>
      <c r="AD118" s="117"/>
      <c r="AE118" s="117"/>
      <c r="AF118" s="117"/>
      <c r="AG118" s="127"/>
      <c r="AH118" s="127"/>
      <c r="AI118" s="127"/>
      <c r="AJ118" s="127"/>
      <c r="AK118" s="127"/>
      <c r="AL118" s="127"/>
      <c r="AM118" s="127"/>
      <c r="AN118" s="127"/>
    </row>
    <row r="119" spans="1:47" s="3" customFormat="1" ht="20.25" customHeight="1" x14ac:dyDescent="0.2">
      <c r="A119" s="373"/>
      <c r="B119" s="374"/>
      <c r="C119" s="374"/>
      <c r="D119" s="374"/>
      <c r="E119" s="374"/>
      <c r="F119" s="374"/>
      <c r="G119" s="374"/>
      <c r="H119" s="374"/>
      <c r="I119" s="130"/>
      <c r="J119" s="130"/>
      <c r="K119" s="130"/>
      <c r="L119" s="130"/>
      <c r="M119" s="130"/>
      <c r="N119" s="130"/>
      <c r="O119" s="130"/>
      <c r="P119" s="130"/>
      <c r="Q119" s="131"/>
      <c r="R119" s="131"/>
      <c r="S119" s="131"/>
      <c r="T119" s="131"/>
      <c r="U119" s="131"/>
      <c r="V119" s="131"/>
      <c r="W119" s="131"/>
      <c r="X119" s="131"/>
      <c r="Y119" s="130"/>
      <c r="Z119" s="130"/>
      <c r="AA119" s="130"/>
      <c r="AB119" s="130"/>
      <c r="AC119" s="130"/>
      <c r="AD119" s="130"/>
      <c r="AE119" s="130"/>
      <c r="AF119" s="130"/>
      <c r="AG119" s="131"/>
      <c r="AH119" s="131"/>
      <c r="AI119" s="131"/>
      <c r="AJ119" s="131"/>
      <c r="AK119" s="131"/>
      <c r="AL119" s="131"/>
      <c r="AM119" s="131"/>
      <c r="AN119" s="131"/>
    </row>
    <row r="120" spans="1:47" s="15" customFormat="1" x14ac:dyDescent="0.2">
      <c r="F120" s="132"/>
      <c r="G120" s="132"/>
      <c r="H120" s="135"/>
      <c r="I120" s="135" t="s">
        <v>198</v>
      </c>
      <c r="J120" s="135" t="s">
        <v>199</v>
      </c>
      <c r="K120" s="135" t="s">
        <v>200</v>
      </c>
      <c r="L120" s="135" t="s">
        <v>202</v>
      </c>
      <c r="M120" s="135"/>
      <c r="N120" s="135" t="s">
        <v>201</v>
      </c>
      <c r="O120" s="135"/>
      <c r="P120" s="135"/>
      <c r="Q120" s="134"/>
      <c r="R120" s="134"/>
      <c r="S120" s="134"/>
      <c r="T120" s="134"/>
      <c r="U120" s="134"/>
      <c r="V120" s="134"/>
      <c r="W120" s="134"/>
      <c r="X120" s="134"/>
      <c r="Y120" s="135"/>
      <c r="Z120" s="135"/>
      <c r="AA120" s="135"/>
      <c r="AB120" s="135"/>
      <c r="AC120" s="135"/>
      <c r="AD120" s="135"/>
      <c r="AE120" s="135"/>
      <c r="AF120" s="135"/>
      <c r="AG120" s="134"/>
      <c r="AH120" s="134"/>
      <c r="AI120" s="134"/>
      <c r="AJ120" s="134"/>
      <c r="AK120" s="134"/>
      <c r="AL120" s="134"/>
      <c r="AM120" s="134"/>
      <c r="AN120" s="134"/>
    </row>
    <row r="121" spans="1:47" s="15" customFormat="1" x14ac:dyDescent="0.2">
      <c r="F121" s="132"/>
      <c r="G121" s="132"/>
      <c r="H121" s="135" t="s">
        <v>190</v>
      </c>
      <c r="I121" s="135">
        <v>0</v>
      </c>
      <c r="J121" s="135">
        <v>0</v>
      </c>
      <c r="K121" s="135">
        <v>3</v>
      </c>
      <c r="L121" s="137">
        <v>3</v>
      </c>
      <c r="M121" s="135"/>
      <c r="N121" s="135">
        <v>8</v>
      </c>
      <c r="O121" s="135"/>
      <c r="P121" s="135"/>
      <c r="Q121" s="133"/>
      <c r="R121" s="133"/>
      <c r="S121" s="133"/>
      <c r="T121" s="133"/>
      <c r="U121" s="133"/>
      <c r="V121" s="133"/>
      <c r="W121" s="133"/>
      <c r="X121" s="133"/>
      <c r="Y121" s="133"/>
      <c r="Z121" s="133"/>
      <c r="AA121" s="133"/>
      <c r="AB121" s="133"/>
      <c r="AC121" s="133"/>
      <c r="AD121" s="133"/>
      <c r="AE121" s="133"/>
      <c r="AF121" s="133"/>
      <c r="AG121" s="133"/>
      <c r="AH121" s="133"/>
      <c r="AI121" s="133"/>
      <c r="AJ121" s="133"/>
      <c r="AK121" s="133"/>
      <c r="AL121" s="133"/>
      <c r="AM121" s="133"/>
      <c r="AN121" s="133"/>
      <c r="AO121" s="132"/>
      <c r="AP121" s="132"/>
      <c r="AQ121" s="132"/>
      <c r="AR121" s="132"/>
      <c r="AS121" s="132"/>
      <c r="AT121" s="132"/>
      <c r="AU121" s="132"/>
    </row>
    <row r="122" spans="1:47" s="15" customFormat="1" x14ac:dyDescent="0.2">
      <c r="F122" s="132"/>
      <c r="G122" s="132"/>
      <c r="H122" s="135" t="s">
        <v>191</v>
      </c>
      <c r="I122" s="135">
        <v>4</v>
      </c>
      <c r="J122" s="135">
        <v>0</v>
      </c>
      <c r="K122" s="135">
        <v>6</v>
      </c>
      <c r="L122" s="137">
        <v>6</v>
      </c>
      <c r="M122" s="135"/>
      <c r="N122" s="135">
        <v>0</v>
      </c>
      <c r="O122" s="135"/>
      <c r="P122" s="135"/>
      <c r="Q122" s="133"/>
      <c r="R122" s="133"/>
      <c r="S122" s="133"/>
      <c r="T122" s="133"/>
      <c r="U122" s="133"/>
      <c r="V122" s="133"/>
      <c r="W122" s="133"/>
      <c r="X122" s="133"/>
      <c r="Y122" s="133"/>
      <c r="Z122" s="133"/>
      <c r="AA122" s="133"/>
      <c r="AB122" s="133"/>
      <c r="AC122" s="133"/>
      <c r="AD122" s="133"/>
      <c r="AE122" s="133"/>
      <c r="AF122" s="133"/>
      <c r="AG122" s="133"/>
      <c r="AH122" s="133"/>
      <c r="AI122" s="133"/>
      <c r="AJ122" s="133"/>
      <c r="AK122" s="133"/>
      <c r="AL122" s="133"/>
      <c r="AM122" s="133"/>
      <c r="AN122" s="133"/>
      <c r="AO122" s="132"/>
      <c r="AP122" s="132"/>
      <c r="AQ122" s="132"/>
      <c r="AR122" s="132"/>
      <c r="AS122" s="132"/>
      <c r="AT122" s="132"/>
      <c r="AU122" s="132"/>
    </row>
    <row r="123" spans="1:47" s="15" customFormat="1" x14ac:dyDescent="0.2">
      <c r="F123" s="132"/>
      <c r="G123" s="132"/>
      <c r="H123" s="135" t="s">
        <v>192</v>
      </c>
      <c r="I123" s="135">
        <v>0</v>
      </c>
      <c r="J123" s="135">
        <v>2</v>
      </c>
      <c r="K123" s="135">
        <v>1</v>
      </c>
      <c r="L123" s="137">
        <v>3</v>
      </c>
      <c r="M123" s="135"/>
      <c r="N123" s="135">
        <v>13</v>
      </c>
      <c r="O123" s="135"/>
      <c r="P123" s="135"/>
      <c r="Q123" s="133"/>
      <c r="R123" s="133"/>
      <c r="S123" s="133"/>
      <c r="T123" s="133"/>
      <c r="U123" s="133"/>
      <c r="V123" s="133"/>
      <c r="W123" s="133"/>
      <c r="X123" s="133"/>
      <c r="Y123" s="133"/>
      <c r="Z123" s="133"/>
      <c r="AA123" s="133"/>
      <c r="AB123" s="133"/>
      <c r="AC123" s="133"/>
      <c r="AD123" s="133"/>
      <c r="AE123" s="133"/>
      <c r="AF123" s="133"/>
      <c r="AG123" s="133"/>
      <c r="AH123" s="133"/>
      <c r="AI123" s="133"/>
      <c r="AJ123" s="133"/>
      <c r="AK123" s="133"/>
      <c r="AL123" s="133"/>
      <c r="AM123" s="133"/>
      <c r="AN123" s="133"/>
      <c r="AO123" s="132"/>
      <c r="AP123" s="132"/>
      <c r="AQ123" s="132"/>
      <c r="AR123" s="132"/>
      <c r="AS123" s="132"/>
      <c r="AT123" s="132"/>
      <c r="AU123" s="132"/>
    </row>
    <row r="124" spans="1:47" s="15" customFormat="1" x14ac:dyDescent="0.2">
      <c r="F124" s="132"/>
      <c r="G124" s="132"/>
      <c r="H124" s="135" t="s">
        <v>193</v>
      </c>
      <c r="I124" s="135">
        <v>5</v>
      </c>
      <c r="J124" s="135">
        <v>6</v>
      </c>
      <c r="K124" s="135">
        <v>0</v>
      </c>
      <c r="L124" s="137">
        <v>6</v>
      </c>
      <c r="M124" s="135"/>
      <c r="N124" s="135">
        <v>7</v>
      </c>
      <c r="O124" s="135"/>
      <c r="P124" s="135"/>
      <c r="Q124" s="133"/>
      <c r="R124" s="133"/>
      <c r="S124" s="133"/>
      <c r="T124" s="133"/>
      <c r="U124" s="133"/>
      <c r="V124" s="133"/>
      <c r="W124" s="133"/>
      <c r="X124" s="133"/>
      <c r="Y124" s="133"/>
      <c r="Z124" s="133"/>
      <c r="AA124" s="133"/>
      <c r="AB124" s="133"/>
      <c r="AC124" s="133"/>
      <c r="AD124" s="133"/>
      <c r="AE124" s="133"/>
      <c r="AF124" s="133"/>
      <c r="AG124" s="133"/>
      <c r="AH124" s="133"/>
      <c r="AI124" s="133"/>
      <c r="AJ124" s="133"/>
      <c r="AK124" s="133"/>
      <c r="AL124" s="133"/>
      <c r="AM124" s="133"/>
      <c r="AN124" s="133"/>
      <c r="AO124" s="132"/>
      <c r="AP124" s="132"/>
      <c r="AQ124" s="132"/>
      <c r="AR124" s="132"/>
      <c r="AS124" s="132"/>
      <c r="AT124" s="132"/>
      <c r="AU124" s="132"/>
    </row>
    <row r="125" spans="1:47" s="15" customFormat="1" x14ac:dyDescent="0.2">
      <c r="F125" s="132"/>
      <c r="G125" s="132"/>
      <c r="H125" s="135" t="s">
        <v>194</v>
      </c>
      <c r="I125" s="135">
        <v>3</v>
      </c>
      <c r="J125" s="135">
        <v>4</v>
      </c>
      <c r="K125" s="135">
        <v>0</v>
      </c>
      <c r="L125" s="137">
        <v>4</v>
      </c>
      <c r="M125" s="135"/>
      <c r="N125" s="135">
        <v>10</v>
      </c>
      <c r="O125" s="135"/>
      <c r="P125" s="135"/>
      <c r="Q125" s="133"/>
      <c r="R125" s="133"/>
      <c r="S125" s="133"/>
      <c r="T125" s="133"/>
      <c r="U125" s="133"/>
      <c r="V125" s="133"/>
      <c r="W125" s="133"/>
      <c r="X125" s="133"/>
      <c r="Y125" s="133"/>
      <c r="Z125" s="133"/>
      <c r="AA125" s="133"/>
      <c r="AB125" s="133"/>
      <c r="AC125" s="133"/>
      <c r="AD125" s="133"/>
      <c r="AE125" s="133"/>
      <c r="AF125" s="133"/>
      <c r="AG125" s="133"/>
      <c r="AH125" s="133"/>
      <c r="AI125" s="133"/>
      <c r="AJ125" s="133"/>
      <c r="AK125" s="133"/>
      <c r="AL125" s="133"/>
      <c r="AM125" s="133"/>
      <c r="AN125" s="133"/>
      <c r="AO125" s="132"/>
      <c r="AP125" s="132"/>
      <c r="AQ125" s="132"/>
      <c r="AR125" s="132"/>
      <c r="AS125" s="132"/>
      <c r="AT125" s="132"/>
      <c r="AU125" s="132"/>
    </row>
    <row r="126" spans="1:47" s="15" customFormat="1" x14ac:dyDescent="0.2">
      <c r="F126" s="132"/>
      <c r="G126" s="132"/>
      <c r="H126" s="135" t="s">
        <v>195</v>
      </c>
      <c r="I126" s="135">
        <v>5</v>
      </c>
      <c r="J126" s="135">
        <v>5</v>
      </c>
      <c r="K126" s="135">
        <v>0</v>
      </c>
      <c r="L126" s="137">
        <v>5</v>
      </c>
      <c r="M126" s="135"/>
      <c r="N126" s="135">
        <v>7</v>
      </c>
      <c r="O126" s="135"/>
      <c r="P126" s="135"/>
      <c r="Q126" s="133"/>
      <c r="R126" s="133"/>
      <c r="S126" s="133"/>
      <c r="T126" s="133"/>
      <c r="U126" s="133"/>
      <c r="V126" s="133"/>
      <c r="W126" s="133"/>
      <c r="X126" s="133"/>
      <c r="Y126" s="133"/>
      <c r="Z126" s="133"/>
      <c r="AA126" s="133"/>
      <c r="AB126" s="133"/>
      <c r="AC126" s="133"/>
      <c r="AD126" s="133"/>
      <c r="AE126" s="133"/>
      <c r="AF126" s="133"/>
      <c r="AG126" s="133"/>
      <c r="AH126" s="133"/>
      <c r="AI126" s="133"/>
      <c r="AJ126" s="133"/>
      <c r="AK126" s="133"/>
      <c r="AL126" s="133"/>
      <c r="AM126" s="133"/>
      <c r="AN126" s="133"/>
      <c r="AO126" s="132"/>
      <c r="AP126" s="132"/>
      <c r="AQ126" s="132"/>
      <c r="AR126" s="132"/>
      <c r="AS126" s="132"/>
      <c r="AT126" s="132"/>
      <c r="AU126" s="132"/>
    </row>
    <row r="127" spans="1:47" s="15" customFormat="1" x14ac:dyDescent="0.2">
      <c r="F127" s="132"/>
      <c r="G127" s="132"/>
      <c r="H127" s="135" t="s">
        <v>196</v>
      </c>
      <c r="I127" s="135">
        <v>2</v>
      </c>
      <c r="J127" s="135">
        <v>4</v>
      </c>
      <c r="K127" s="135">
        <v>0</v>
      </c>
      <c r="L127" s="137">
        <v>4</v>
      </c>
      <c r="M127" s="135"/>
      <c r="N127" s="135">
        <v>9</v>
      </c>
      <c r="O127" s="135"/>
      <c r="P127" s="135"/>
      <c r="Q127" s="133"/>
      <c r="R127" s="133"/>
      <c r="S127" s="133"/>
      <c r="T127" s="133"/>
      <c r="U127" s="133"/>
      <c r="V127" s="133"/>
      <c r="W127" s="133"/>
      <c r="X127" s="133"/>
      <c r="Y127" s="133"/>
      <c r="Z127" s="133"/>
      <c r="AA127" s="133"/>
      <c r="AB127" s="133"/>
      <c r="AC127" s="133"/>
      <c r="AD127" s="133"/>
      <c r="AE127" s="133"/>
      <c r="AF127" s="133"/>
      <c r="AG127" s="133"/>
      <c r="AH127" s="133"/>
      <c r="AI127" s="133"/>
      <c r="AJ127" s="133"/>
      <c r="AK127" s="133"/>
      <c r="AL127" s="133"/>
      <c r="AM127" s="133"/>
      <c r="AN127" s="133"/>
      <c r="AO127" s="132"/>
      <c r="AP127" s="132"/>
      <c r="AQ127" s="132"/>
      <c r="AR127" s="132"/>
      <c r="AS127" s="132"/>
      <c r="AT127" s="132"/>
      <c r="AU127" s="132"/>
    </row>
    <row r="128" spans="1:47" s="15" customFormat="1" x14ac:dyDescent="0.2">
      <c r="F128" s="132"/>
      <c r="G128" s="132"/>
      <c r="H128" s="135" t="s">
        <v>197</v>
      </c>
      <c r="I128" s="135">
        <v>4</v>
      </c>
      <c r="J128" s="135">
        <v>7</v>
      </c>
      <c r="K128" s="135">
        <v>0</v>
      </c>
      <c r="L128" s="137">
        <v>7</v>
      </c>
      <c r="M128" s="135"/>
      <c r="N128" s="135">
        <v>1</v>
      </c>
      <c r="O128" s="135"/>
      <c r="P128" s="135"/>
      <c r="Q128" s="133"/>
      <c r="R128" s="133"/>
      <c r="S128" s="133"/>
      <c r="T128" s="133"/>
      <c r="U128" s="133"/>
      <c r="V128" s="133"/>
      <c r="W128" s="133"/>
      <c r="X128" s="133"/>
      <c r="Y128" s="133"/>
      <c r="Z128" s="133"/>
      <c r="AA128" s="133"/>
      <c r="AB128" s="133"/>
      <c r="AC128" s="133"/>
      <c r="AD128" s="133"/>
      <c r="AE128" s="133"/>
      <c r="AF128" s="133"/>
      <c r="AG128" s="133"/>
      <c r="AH128" s="133"/>
      <c r="AI128" s="133"/>
      <c r="AJ128" s="133"/>
      <c r="AK128" s="133"/>
      <c r="AL128" s="133"/>
      <c r="AM128" s="133"/>
      <c r="AN128" s="133"/>
      <c r="AO128" s="132"/>
      <c r="AP128" s="132"/>
      <c r="AQ128" s="132"/>
      <c r="AR128" s="132"/>
      <c r="AS128" s="132"/>
      <c r="AT128" s="132"/>
      <c r="AU128" s="132"/>
    </row>
    <row r="129" spans="6:47" s="15" customFormat="1" x14ac:dyDescent="0.2">
      <c r="F129" s="132"/>
      <c r="G129" s="132"/>
      <c r="H129" s="135"/>
      <c r="I129" s="135"/>
      <c r="J129" s="135"/>
      <c r="K129" s="135"/>
      <c r="L129" s="135"/>
      <c r="M129" s="135"/>
      <c r="N129" s="135"/>
      <c r="O129" s="135"/>
      <c r="P129" s="135"/>
      <c r="Q129" s="133"/>
      <c r="R129" s="133"/>
      <c r="S129" s="133"/>
      <c r="T129" s="133"/>
      <c r="U129" s="133"/>
      <c r="V129" s="133"/>
      <c r="W129" s="133"/>
      <c r="X129" s="133"/>
      <c r="Y129" s="133"/>
      <c r="Z129" s="133"/>
      <c r="AA129" s="133"/>
      <c r="AB129" s="133"/>
      <c r="AC129" s="133"/>
      <c r="AD129" s="133"/>
      <c r="AE129" s="133"/>
      <c r="AF129" s="133"/>
      <c r="AG129" s="133"/>
      <c r="AH129" s="133"/>
      <c r="AI129" s="133"/>
      <c r="AJ129" s="133"/>
      <c r="AK129" s="133"/>
      <c r="AL129" s="133"/>
      <c r="AM129" s="133"/>
      <c r="AN129" s="133"/>
      <c r="AO129" s="132"/>
      <c r="AP129" s="132"/>
      <c r="AQ129" s="132"/>
      <c r="AR129" s="132"/>
      <c r="AS129" s="132"/>
      <c r="AT129" s="132"/>
      <c r="AU129" s="132"/>
    </row>
    <row r="130" spans="6:47" s="15" customFormat="1" x14ac:dyDescent="0.2">
      <c r="F130" s="132"/>
      <c r="G130" s="132"/>
      <c r="H130" s="135"/>
      <c r="I130" s="135"/>
      <c r="J130" s="135"/>
      <c r="K130" s="135"/>
      <c r="L130" s="135"/>
      <c r="M130" s="135"/>
      <c r="N130" s="135"/>
      <c r="O130" s="135"/>
      <c r="P130" s="135"/>
      <c r="Q130" s="133"/>
      <c r="R130" s="133"/>
      <c r="S130" s="133"/>
      <c r="T130" s="133"/>
      <c r="U130" s="133"/>
      <c r="V130" s="133"/>
      <c r="W130" s="133"/>
      <c r="X130" s="133"/>
      <c r="Y130" s="133"/>
      <c r="Z130" s="133"/>
      <c r="AA130" s="133"/>
      <c r="AB130" s="133"/>
      <c r="AC130" s="133"/>
      <c r="AD130" s="133"/>
      <c r="AE130" s="133"/>
      <c r="AF130" s="133"/>
      <c r="AG130" s="133"/>
      <c r="AH130" s="133"/>
      <c r="AI130" s="133"/>
      <c r="AJ130" s="133"/>
      <c r="AK130" s="133"/>
      <c r="AL130" s="133"/>
      <c r="AM130" s="133"/>
      <c r="AN130" s="133"/>
      <c r="AO130" s="132"/>
      <c r="AP130" s="132"/>
      <c r="AQ130" s="132"/>
      <c r="AR130" s="132"/>
      <c r="AS130" s="132"/>
      <c r="AT130" s="132"/>
      <c r="AU130" s="132"/>
    </row>
    <row r="131" spans="6:47" s="15" customFormat="1" x14ac:dyDescent="0.2">
      <c r="F131" s="132"/>
      <c r="G131" s="132"/>
      <c r="H131" s="135"/>
      <c r="I131" s="135"/>
      <c r="J131" s="135"/>
      <c r="K131" s="135"/>
      <c r="L131" s="135"/>
      <c r="M131" s="135"/>
      <c r="N131" s="135"/>
      <c r="O131" s="135"/>
      <c r="P131" s="135"/>
      <c r="Q131" s="133"/>
      <c r="R131" s="133"/>
      <c r="S131" s="133"/>
      <c r="T131" s="133"/>
      <c r="U131" s="133"/>
      <c r="V131" s="133"/>
      <c r="W131" s="133"/>
      <c r="X131" s="133"/>
      <c r="Y131" s="133"/>
      <c r="Z131" s="133"/>
      <c r="AA131" s="133"/>
      <c r="AB131" s="133"/>
      <c r="AC131" s="133"/>
      <c r="AD131" s="133"/>
      <c r="AE131" s="133"/>
      <c r="AF131" s="133"/>
      <c r="AG131" s="133"/>
      <c r="AH131" s="133"/>
      <c r="AI131" s="133"/>
      <c r="AJ131" s="133"/>
      <c r="AK131" s="133"/>
      <c r="AL131" s="133"/>
      <c r="AM131" s="133"/>
      <c r="AN131" s="133"/>
      <c r="AO131" s="132"/>
      <c r="AP131" s="132"/>
      <c r="AQ131" s="132"/>
      <c r="AR131" s="132"/>
      <c r="AS131" s="132"/>
      <c r="AT131" s="132"/>
      <c r="AU131" s="132"/>
    </row>
    <row r="132" spans="6:47" s="15" customFormat="1" x14ac:dyDescent="0.2">
      <c r="F132" s="132"/>
      <c r="G132" s="132"/>
      <c r="H132" s="135"/>
      <c r="I132" s="135"/>
      <c r="J132" s="135"/>
      <c r="K132" s="135"/>
      <c r="L132" s="135"/>
      <c r="M132" s="135"/>
      <c r="N132" s="135"/>
      <c r="O132" s="135"/>
      <c r="P132" s="135"/>
      <c r="Q132" s="133"/>
      <c r="R132" s="133"/>
      <c r="S132" s="133"/>
      <c r="T132" s="133"/>
      <c r="U132" s="133"/>
      <c r="V132" s="133"/>
      <c r="W132" s="133"/>
      <c r="X132" s="133"/>
      <c r="Y132" s="133"/>
      <c r="Z132" s="133"/>
      <c r="AA132" s="133"/>
      <c r="AB132" s="133"/>
      <c r="AC132" s="133"/>
      <c r="AD132" s="133"/>
      <c r="AE132" s="133"/>
      <c r="AF132" s="133"/>
      <c r="AG132" s="133"/>
      <c r="AH132" s="133"/>
      <c r="AI132" s="133"/>
      <c r="AJ132" s="133"/>
      <c r="AK132" s="133"/>
      <c r="AL132" s="133"/>
      <c r="AM132" s="133"/>
      <c r="AN132" s="133"/>
      <c r="AO132" s="132"/>
      <c r="AP132" s="132"/>
      <c r="AQ132" s="132"/>
      <c r="AR132" s="132"/>
      <c r="AS132" s="132"/>
      <c r="AT132" s="132"/>
      <c r="AU132" s="132"/>
    </row>
    <row r="133" spans="6:47" x14ac:dyDescent="0.2">
      <c r="H133" s="2"/>
      <c r="I133" s="100"/>
      <c r="J133" s="100"/>
      <c r="K133" s="100"/>
      <c r="L133" s="100"/>
      <c r="M133" s="100"/>
      <c r="N133" s="100"/>
      <c r="O133" s="100"/>
      <c r="P133" s="100"/>
      <c r="Q133" s="136"/>
      <c r="R133" s="136"/>
      <c r="S133" s="136"/>
      <c r="T133" s="136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136"/>
      <c r="AF133" s="136"/>
      <c r="AG133" s="136"/>
      <c r="AH133" s="136"/>
      <c r="AI133" s="136"/>
      <c r="AJ133" s="136"/>
      <c r="AK133" s="136"/>
      <c r="AL133" s="136"/>
      <c r="AM133" s="136"/>
      <c r="AN133" s="136"/>
      <c r="AO133" s="48"/>
      <c r="AP133" s="48"/>
      <c r="AQ133" s="48"/>
      <c r="AR133" s="48"/>
      <c r="AS133" s="48"/>
      <c r="AT133" s="48"/>
      <c r="AU133" s="48"/>
    </row>
    <row r="134" spans="6:47" x14ac:dyDescent="0.2">
      <c r="H134" s="2"/>
      <c r="Q134" s="120"/>
      <c r="R134" s="120"/>
      <c r="S134" s="120"/>
      <c r="T134" s="120"/>
      <c r="U134" s="120"/>
      <c r="V134" s="120"/>
      <c r="W134" s="120"/>
      <c r="X134" s="120"/>
      <c r="Y134" s="120"/>
      <c r="Z134" s="120"/>
      <c r="AA134" s="120"/>
      <c r="AB134" s="120"/>
      <c r="AC134" s="120"/>
      <c r="AD134" s="120"/>
      <c r="AE134" s="120"/>
      <c r="AF134" s="120"/>
      <c r="AG134" s="120"/>
      <c r="AH134" s="120"/>
      <c r="AI134" s="120"/>
      <c r="AJ134" s="120"/>
      <c r="AK134" s="120"/>
      <c r="AL134" s="120"/>
      <c r="AM134" s="120"/>
      <c r="AN134" s="120"/>
      <c r="AO134" s="48"/>
      <c r="AP134" s="48"/>
      <c r="AQ134" s="48"/>
      <c r="AR134" s="48"/>
      <c r="AS134" s="48"/>
      <c r="AT134" s="48"/>
      <c r="AU134" s="48"/>
    </row>
    <row r="135" spans="6:47" x14ac:dyDescent="0.2">
      <c r="H135" s="2"/>
      <c r="Q135" s="120"/>
      <c r="R135" s="120"/>
      <c r="S135" s="120"/>
      <c r="T135" s="120"/>
      <c r="U135" s="120"/>
      <c r="V135" s="120"/>
      <c r="W135" s="120"/>
      <c r="X135" s="120"/>
      <c r="Y135" s="120"/>
      <c r="Z135" s="120"/>
      <c r="AA135" s="120"/>
      <c r="AB135" s="120"/>
      <c r="AC135" s="120"/>
      <c r="AD135" s="120"/>
      <c r="AE135" s="120"/>
      <c r="AF135" s="120"/>
      <c r="AG135" s="120"/>
      <c r="AH135" s="120"/>
      <c r="AI135" s="120"/>
      <c r="AJ135" s="120"/>
      <c r="AK135" s="120"/>
      <c r="AL135" s="120"/>
      <c r="AM135" s="120"/>
      <c r="AN135" s="120"/>
      <c r="AO135" s="48"/>
      <c r="AP135" s="48"/>
      <c r="AQ135" s="48"/>
      <c r="AR135" s="48"/>
      <c r="AS135" s="48"/>
      <c r="AT135" s="48"/>
      <c r="AU135" s="48"/>
    </row>
    <row r="136" spans="6:47" x14ac:dyDescent="0.2">
      <c r="H136" s="2"/>
      <c r="Q136" s="120"/>
      <c r="R136" s="120"/>
      <c r="S136" s="120"/>
      <c r="T136" s="120"/>
      <c r="U136" s="120"/>
      <c r="V136" s="120"/>
      <c r="W136" s="120"/>
      <c r="X136" s="120"/>
      <c r="Y136" s="120"/>
      <c r="Z136" s="120"/>
      <c r="AA136" s="120"/>
      <c r="AB136" s="120"/>
      <c r="AC136" s="120"/>
      <c r="AD136" s="120"/>
      <c r="AE136" s="120"/>
      <c r="AF136" s="120"/>
      <c r="AG136" s="120"/>
      <c r="AH136" s="120"/>
      <c r="AI136" s="120"/>
      <c r="AJ136" s="120"/>
      <c r="AK136" s="120"/>
      <c r="AL136" s="120"/>
      <c r="AM136" s="120"/>
      <c r="AN136" s="120"/>
      <c r="AO136" s="48"/>
      <c r="AP136" s="48"/>
      <c r="AQ136" s="48"/>
      <c r="AR136" s="48"/>
      <c r="AS136" s="48"/>
      <c r="AT136" s="48"/>
      <c r="AU136" s="48"/>
    </row>
    <row r="137" spans="6:47" x14ac:dyDescent="0.2">
      <c r="H137" s="2"/>
      <c r="Q137" s="120"/>
      <c r="R137" s="120"/>
      <c r="S137" s="120"/>
      <c r="T137" s="120"/>
      <c r="U137" s="120"/>
      <c r="V137" s="120"/>
      <c r="W137" s="120"/>
      <c r="X137" s="120"/>
      <c r="Y137" s="120"/>
      <c r="Z137" s="120"/>
      <c r="AA137" s="120"/>
      <c r="AB137" s="120"/>
      <c r="AC137" s="120"/>
      <c r="AD137" s="120"/>
      <c r="AE137" s="120"/>
      <c r="AF137" s="120"/>
      <c r="AG137" s="120"/>
      <c r="AH137" s="120"/>
      <c r="AI137" s="120"/>
      <c r="AJ137" s="120"/>
      <c r="AK137" s="120"/>
      <c r="AL137" s="120"/>
      <c r="AM137" s="120"/>
      <c r="AN137" s="120"/>
      <c r="AO137" s="48"/>
      <c r="AP137" s="48"/>
      <c r="AQ137" s="48"/>
      <c r="AR137" s="48"/>
      <c r="AS137" s="48"/>
      <c r="AT137" s="48"/>
      <c r="AU137" s="48"/>
    </row>
    <row r="138" spans="6:47" x14ac:dyDescent="0.2">
      <c r="H138" s="2"/>
      <c r="Q138" s="120"/>
      <c r="R138" s="120"/>
      <c r="S138" s="120"/>
      <c r="T138" s="120"/>
      <c r="U138" s="120"/>
      <c r="V138" s="120"/>
      <c r="W138" s="120"/>
      <c r="X138" s="120"/>
      <c r="Y138" s="120"/>
      <c r="Z138" s="120"/>
      <c r="AA138" s="120"/>
      <c r="AB138" s="120"/>
      <c r="AC138" s="120"/>
      <c r="AD138" s="120"/>
      <c r="AE138" s="120"/>
      <c r="AF138" s="120"/>
      <c r="AG138" s="120"/>
      <c r="AH138" s="120"/>
      <c r="AI138" s="120"/>
      <c r="AJ138" s="120"/>
      <c r="AK138" s="120"/>
      <c r="AL138" s="120"/>
      <c r="AM138" s="120"/>
      <c r="AN138" s="120"/>
      <c r="AO138" s="48"/>
      <c r="AP138" s="48"/>
      <c r="AQ138" s="48"/>
      <c r="AR138" s="48"/>
      <c r="AS138" s="48"/>
      <c r="AT138" s="48"/>
      <c r="AU138" s="48"/>
    </row>
    <row r="139" spans="6:47" x14ac:dyDescent="0.2">
      <c r="Q139" s="120"/>
      <c r="R139" s="120"/>
      <c r="S139" s="120"/>
      <c r="T139" s="120"/>
      <c r="U139" s="120"/>
      <c r="V139" s="120"/>
      <c r="W139" s="120"/>
      <c r="X139" s="120"/>
      <c r="Y139" s="120"/>
      <c r="Z139" s="120"/>
      <c r="AA139" s="120"/>
      <c r="AB139" s="120"/>
      <c r="AC139" s="120"/>
      <c r="AD139" s="120"/>
      <c r="AE139" s="120"/>
      <c r="AF139" s="120"/>
      <c r="AG139" s="120"/>
      <c r="AH139" s="120"/>
      <c r="AI139" s="120"/>
      <c r="AJ139" s="120"/>
      <c r="AK139" s="120"/>
      <c r="AL139" s="120"/>
      <c r="AM139" s="120"/>
      <c r="AN139" s="120"/>
      <c r="AO139" s="48"/>
      <c r="AP139" s="48"/>
      <c r="AQ139" s="48"/>
      <c r="AR139" s="48"/>
      <c r="AS139" s="48"/>
      <c r="AT139" s="48"/>
      <c r="AU139" s="48"/>
    </row>
    <row r="140" spans="6:47" x14ac:dyDescent="0.2">
      <c r="Q140" s="120"/>
      <c r="R140" s="120"/>
      <c r="S140" s="120"/>
      <c r="T140" s="120"/>
      <c r="U140" s="120"/>
      <c r="V140" s="120"/>
      <c r="W140" s="120"/>
      <c r="X140" s="120"/>
      <c r="Y140" s="120"/>
      <c r="Z140" s="120"/>
      <c r="AA140" s="120"/>
      <c r="AB140" s="120"/>
      <c r="AC140" s="120"/>
      <c r="AD140" s="120"/>
      <c r="AE140" s="120"/>
      <c r="AF140" s="120"/>
      <c r="AG140" s="120"/>
      <c r="AH140" s="120"/>
      <c r="AI140" s="120"/>
      <c r="AJ140" s="120"/>
      <c r="AK140" s="120"/>
      <c r="AL140" s="120"/>
      <c r="AM140" s="120"/>
      <c r="AN140" s="120"/>
      <c r="AO140" s="48"/>
      <c r="AP140" s="48"/>
      <c r="AQ140" s="48"/>
      <c r="AR140" s="48"/>
      <c r="AS140" s="48"/>
      <c r="AT140" s="48"/>
      <c r="AU140" s="48"/>
    </row>
    <row r="141" spans="6:47" x14ac:dyDescent="0.2">
      <c r="Q141" s="120"/>
      <c r="R141" s="120"/>
      <c r="S141" s="120"/>
      <c r="T141" s="120"/>
      <c r="U141" s="120"/>
      <c r="V141" s="120"/>
      <c r="W141" s="120"/>
      <c r="X141" s="120"/>
      <c r="Y141" s="120"/>
      <c r="Z141" s="120"/>
      <c r="AA141" s="120"/>
      <c r="AB141" s="120"/>
      <c r="AC141" s="120"/>
      <c r="AD141" s="120"/>
      <c r="AE141" s="120"/>
      <c r="AF141" s="120"/>
      <c r="AG141" s="120"/>
      <c r="AH141" s="120"/>
      <c r="AI141" s="120"/>
      <c r="AJ141" s="120"/>
      <c r="AK141" s="120"/>
      <c r="AL141" s="120"/>
      <c r="AM141" s="120"/>
      <c r="AN141" s="120"/>
      <c r="AO141" s="48"/>
      <c r="AP141" s="48"/>
      <c r="AQ141" s="48"/>
      <c r="AR141" s="48"/>
      <c r="AS141" s="48"/>
      <c r="AT141" s="48"/>
      <c r="AU141" s="48"/>
    </row>
    <row r="142" spans="6:47" x14ac:dyDescent="0.2">
      <c r="Q142" s="120"/>
      <c r="R142" s="120"/>
      <c r="S142" s="120"/>
      <c r="T142" s="120"/>
      <c r="U142" s="120"/>
      <c r="V142" s="120"/>
      <c r="W142" s="120"/>
      <c r="X142" s="120"/>
      <c r="Y142" s="120"/>
      <c r="Z142" s="120"/>
      <c r="AA142" s="120"/>
      <c r="AB142" s="120"/>
      <c r="AC142" s="120"/>
      <c r="AD142" s="120"/>
      <c r="AE142" s="120"/>
      <c r="AF142" s="120"/>
      <c r="AG142" s="120"/>
      <c r="AH142" s="120"/>
      <c r="AI142" s="120"/>
      <c r="AJ142" s="120"/>
      <c r="AK142" s="120"/>
      <c r="AL142" s="120"/>
      <c r="AM142" s="120"/>
      <c r="AN142" s="120"/>
      <c r="AO142" s="48"/>
      <c r="AP142" s="48"/>
      <c r="AQ142" s="48"/>
      <c r="AR142" s="48"/>
      <c r="AS142" s="48"/>
      <c r="AT142" s="48"/>
      <c r="AU142" s="48"/>
    </row>
    <row r="143" spans="6:47" x14ac:dyDescent="0.2">
      <c r="Q143" s="120"/>
      <c r="R143" s="120"/>
      <c r="S143" s="120"/>
      <c r="T143" s="120"/>
      <c r="U143" s="120"/>
      <c r="V143" s="120"/>
      <c r="W143" s="120"/>
      <c r="X143" s="120"/>
      <c r="Y143" s="120"/>
      <c r="Z143" s="120"/>
      <c r="AA143" s="120"/>
      <c r="AB143" s="120"/>
      <c r="AC143" s="120"/>
      <c r="AD143" s="120"/>
      <c r="AE143" s="120"/>
      <c r="AF143" s="120"/>
      <c r="AG143" s="120"/>
      <c r="AH143" s="120"/>
      <c r="AI143" s="120"/>
      <c r="AJ143" s="120"/>
      <c r="AK143" s="120"/>
      <c r="AL143" s="120"/>
      <c r="AM143" s="120"/>
      <c r="AN143" s="120"/>
      <c r="AO143" s="48"/>
      <c r="AP143" s="48"/>
      <c r="AQ143" s="48"/>
      <c r="AR143" s="48"/>
      <c r="AS143" s="48"/>
      <c r="AT143" s="48"/>
      <c r="AU143" s="48"/>
    </row>
  </sheetData>
  <mergeCells count="14">
    <mergeCell ref="A80:C80"/>
    <mergeCell ref="A116:H119"/>
    <mergeCell ref="A1:H1"/>
    <mergeCell ref="A2:H2"/>
    <mergeCell ref="A3:A5"/>
    <mergeCell ref="B3:B5"/>
    <mergeCell ref="D3:H4"/>
    <mergeCell ref="Q3:X3"/>
    <mergeCell ref="Y3:AF3"/>
    <mergeCell ref="AG3:AN3"/>
    <mergeCell ref="I3:P3"/>
    <mergeCell ref="A9:A10"/>
    <mergeCell ref="C9:C10"/>
    <mergeCell ref="D9:D10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V4"/>
    </sheetView>
  </sheetViews>
  <sheetFormatPr defaultRowHeight="12.75" x14ac:dyDescent="0.2"/>
  <cols>
    <col min="2" max="2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Учебный план </vt:lpstr>
      <vt:lpstr>Формы контроля</vt:lpstr>
      <vt:lpstr>Лист1</vt:lpstr>
      <vt:lpstr>'Учебный план '!Область_печати</vt:lpstr>
    </vt:vector>
  </TitlesOfParts>
  <Company>КОУК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2021-06-22T05:42:59Z</cp:lastPrinted>
  <dcterms:created xsi:type="dcterms:W3CDTF">2003-04-29T08:56:52Z</dcterms:created>
  <dcterms:modified xsi:type="dcterms:W3CDTF">2022-11-14T07:26:56Z</dcterms:modified>
</cp:coreProperties>
</file>